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9440" windowHeight="12240" tabRatio="704"/>
  </bookViews>
  <sheets>
    <sheet name="SDG Checklist" sheetId="9" r:id="rId1"/>
    <sheet name="Sign-Off" sheetId="1" r:id="rId2"/>
    <sheet name="RM - Instructions" sheetId="2" r:id="rId3"/>
    <sheet name="RM - Calculator" sheetId="3" r:id="rId4"/>
    <sheet name="RM - Types" sheetId="4" r:id="rId5"/>
    <sheet name="MR - Calculator" sheetId="5" r:id="rId6"/>
    <sheet name="DL - Instructions" sheetId="6" r:id="rId7"/>
    <sheet name="DL - Calculator" sheetId="7" r:id="rId8"/>
  </sheets>
  <externalReferences>
    <externalReference r:id="rId9"/>
  </externalReferences>
  <definedNames>
    <definedName name="O">'[1]SDG Checklist'!#REF!</definedName>
    <definedName name="_xlnm.Print_Area" localSheetId="1">'Sign-Off'!$A$1:$F$103</definedName>
    <definedName name="_xlnm.Print_Titles" localSheetId="7">'DL - Calculator'!$1:$20</definedName>
    <definedName name="_xlnm.Print_Titles" localSheetId="1">'Sign-Off'!$1:$6</definedName>
  </definedNames>
  <calcPr calcId="144525"/>
</workbook>
</file>

<file path=xl/calcChain.xml><?xml version="1.0" encoding="utf-8"?>
<calcChain xmlns="http://schemas.openxmlformats.org/spreadsheetml/2006/main">
  <c r="H36" i="9" l="1"/>
  <c r="G36" i="9"/>
  <c r="F36" i="9"/>
  <c r="A73" i="1"/>
  <c r="A72" i="1"/>
  <c r="A71" i="1"/>
  <c r="A70" i="1"/>
  <c r="A69" i="1"/>
  <c r="A68" i="1"/>
  <c r="A74" i="1"/>
  <c r="C97" i="1"/>
  <c r="C76" i="1"/>
  <c r="C67" i="1"/>
  <c r="C54" i="1"/>
  <c r="C46" i="1"/>
  <c r="C20" i="1"/>
  <c r="D93" i="1"/>
  <c r="C93" i="1"/>
  <c r="B93" i="1"/>
  <c r="A93" i="1"/>
  <c r="D92" i="1"/>
  <c r="C92" i="1"/>
  <c r="B92" i="1"/>
  <c r="A92" i="1"/>
  <c r="H74" i="7" l="1"/>
  <c r="G74" i="7"/>
  <c r="E74" i="7"/>
  <c r="I74" i="7" s="1"/>
  <c r="H73" i="7"/>
  <c r="G73" i="7"/>
  <c r="E73" i="7"/>
  <c r="H72" i="7"/>
  <c r="G72" i="7"/>
  <c r="E72" i="7"/>
  <c r="I72" i="7" s="1"/>
  <c r="J72" i="7" s="1"/>
  <c r="K72" i="7" s="1"/>
  <c r="H71" i="7"/>
  <c r="G71" i="7"/>
  <c r="E71" i="7"/>
  <c r="H70" i="7"/>
  <c r="G70" i="7"/>
  <c r="E70" i="7"/>
  <c r="I70" i="7" s="1"/>
  <c r="H69" i="7"/>
  <c r="G69" i="7"/>
  <c r="E69" i="7"/>
  <c r="H68" i="7"/>
  <c r="G68" i="7"/>
  <c r="E68" i="7"/>
  <c r="H67" i="7"/>
  <c r="G67" i="7"/>
  <c r="E67" i="7"/>
  <c r="H66" i="7"/>
  <c r="G66" i="7"/>
  <c r="E66" i="7"/>
  <c r="H65" i="7"/>
  <c r="G65" i="7"/>
  <c r="E65" i="7"/>
  <c r="H64" i="7"/>
  <c r="G64" i="7"/>
  <c r="E64" i="7"/>
  <c r="H63" i="7"/>
  <c r="G63" i="7"/>
  <c r="E63" i="7"/>
  <c r="H62" i="7"/>
  <c r="G62" i="7"/>
  <c r="E62" i="7"/>
  <c r="H61" i="7"/>
  <c r="G61" i="7"/>
  <c r="E61" i="7"/>
  <c r="H60" i="7"/>
  <c r="G60" i="7"/>
  <c r="E60" i="7"/>
  <c r="H79" i="7"/>
  <c r="G79" i="7"/>
  <c r="E79" i="7"/>
  <c r="H78" i="7"/>
  <c r="G78" i="7"/>
  <c r="E78" i="7"/>
  <c r="H77" i="7"/>
  <c r="G77" i="7"/>
  <c r="E77" i="7"/>
  <c r="H59" i="7"/>
  <c r="G59" i="7"/>
  <c r="E59" i="7"/>
  <c r="I59" i="7" s="1"/>
  <c r="H58" i="7"/>
  <c r="G58" i="7"/>
  <c r="E58" i="7"/>
  <c r="H57" i="7"/>
  <c r="G57" i="7"/>
  <c r="E57" i="7"/>
  <c r="I57" i="7" s="1"/>
  <c r="J57" i="7" s="1"/>
  <c r="K57" i="7" s="1"/>
  <c r="I67" i="7" l="1"/>
  <c r="I69" i="7"/>
  <c r="J69" i="7" s="1"/>
  <c r="K69" i="7" s="1"/>
  <c r="I71" i="7"/>
  <c r="I73" i="7"/>
  <c r="I78" i="7"/>
  <c r="J78" i="7" s="1"/>
  <c r="K78" i="7" s="1"/>
  <c r="I60" i="7"/>
  <c r="J60" i="7" s="1"/>
  <c r="K60" i="7" s="1"/>
  <c r="I62" i="7"/>
  <c r="I64" i="7"/>
  <c r="I66" i="7"/>
  <c r="J66" i="7" s="1"/>
  <c r="K66" i="7" s="1"/>
  <c r="I68" i="7"/>
  <c r="I61" i="7"/>
  <c r="I63" i="7"/>
  <c r="J63" i="7" s="1"/>
  <c r="K63" i="7" s="1"/>
  <c r="I65" i="7"/>
  <c r="I58" i="7"/>
  <c r="I77" i="7"/>
  <c r="I79" i="7"/>
  <c r="D98" i="1"/>
  <c r="D99" i="1"/>
  <c r="D100" i="1"/>
  <c r="D101" i="1"/>
  <c r="D102" i="1"/>
  <c r="C98" i="1"/>
  <c r="C99" i="1"/>
  <c r="C100" i="1"/>
  <c r="C101" i="1"/>
  <c r="C102" i="1"/>
  <c r="B98" i="1"/>
  <c r="B99" i="1"/>
  <c r="B100" i="1"/>
  <c r="B101" i="1"/>
  <c r="B102" i="1"/>
  <c r="A98" i="1"/>
  <c r="F98" i="1" s="1"/>
  <c r="A99" i="1"/>
  <c r="F99" i="1" s="1"/>
  <c r="A100" i="1"/>
  <c r="F100" i="1" s="1"/>
  <c r="A101" i="1"/>
  <c r="F101" i="1" s="1"/>
  <c r="A102" i="1"/>
  <c r="F102" i="1" s="1"/>
  <c r="D77" i="1"/>
  <c r="D78" i="1"/>
  <c r="D79" i="1"/>
  <c r="D80" i="1"/>
  <c r="D81" i="1"/>
  <c r="D82" i="1"/>
  <c r="D83" i="1"/>
  <c r="D84" i="1"/>
  <c r="D85" i="1"/>
  <c r="D86" i="1"/>
  <c r="D87" i="1"/>
  <c r="D88" i="1"/>
  <c r="D89" i="1"/>
  <c r="D90" i="1"/>
  <c r="D91" i="1"/>
  <c r="D94" i="1"/>
  <c r="D95" i="1"/>
  <c r="C77" i="1"/>
  <c r="C78" i="1"/>
  <c r="C79" i="1"/>
  <c r="C80" i="1"/>
  <c r="C81" i="1"/>
  <c r="C82" i="1"/>
  <c r="C83" i="1"/>
  <c r="C84" i="1"/>
  <c r="C85" i="1"/>
  <c r="C86" i="1"/>
  <c r="C87" i="1"/>
  <c r="C88" i="1"/>
  <c r="C89" i="1"/>
  <c r="C90" i="1"/>
  <c r="C91" i="1"/>
  <c r="C94" i="1"/>
  <c r="C95" i="1"/>
  <c r="B77" i="1"/>
  <c r="B78" i="1"/>
  <c r="B79" i="1"/>
  <c r="B80" i="1"/>
  <c r="B81" i="1"/>
  <c r="B82" i="1"/>
  <c r="B83" i="1"/>
  <c r="B84" i="1"/>
  <c r="B85" i="1"/>
  <c r="B86" i="1"/>
  <c r="B87" i="1"/>
  <c r="B88" i="1"/>
  <c r="B89" i="1"/>
  <c r="B90" i="1"/>
  <c r="B91" i="1"/>
  <c r="B94" i="1"/>
  <c r="B95" i="1"/>
  <c r="A77" i="1"/>
  <c r="F77" i="1" s="1"/>
  <c r="A78" i="1"/>
  <c r="F78" i="1" s="1"/>
  <c r="A79" i="1"/>
  <c r="F79" i="1" s="1"/>
  <c r="A80" i="1"/>
  <c r="F80" i="1" s="1"/>
  <c r="A81" i="1"/>
  <c r="F81" i="1" s="1"/>
  <c r="A82" i="1"/>
  <c r="F82" i="1" s="1"/>
  <c r="A83" i="1"/>
  <c r="F83" i="1" s="1"/>
  <c r="A84" i="1"/>
  <c r="F84" i="1" s="1"/>
  <c r="A85" i="1"/>
  <c r="F85" i="1" s="1"/>
  <c r="A86" i="1"/>
  <c r="F86" i="1" s="1"/>
  <c r="A87" i="1"/>
  <c r="F87" i="1" s="1"/>
  <c r="A88" i="1"/>
  <c r="F88" i="1" s="1"/>
  <c r="A89" i="1"/>
  <c r="F89" i="1" s="1"/>
  <c r="A90" i="1"/>
  <c r="F90" i="1" s="1"/>
  <c r="A91" i="1"/>
  <c r="F91" i="1" s="1"/>
  <c r="F92" i="1"/>
  <c r="F93" i="1"/>
  <c r="A94" i="1"/>
  <c r="F94" i="1" s="1"/>
  <c r="A95" i="1"/>
  <c r="F95" i="1" s="1"/>
  <c r="F74" i="1"/>
  <c r="F73" i="1"/>
  <c r="F72" i="1"/>
  <c r="F71" i="1"/>
  <c r="F70" i="1"/>
  <c r="F69" i="1"/>
  <c r="F68" i="1"/>
  <c r="D68" i="1"/>
  <c r="D69" i="1"/>
  <c r="D70" i="1"/>
  <c r="D71" i="1"/>
  <c r="D72" i="1"/>
  <c r="D73" i="1"/>
  <c r="D74" i="1"/>
  <c r="C68" i="1"/>
  <c r="C69" i="1"/>
  <c r="C70" i="1"/>
  <c r="C71" i="1"/>
  <c r="C72" i="1"/>
  <c r="C73" i="1"/>
  <c r="C74" i="1"/>
  <c r="B68" i="1"/>
  <c r="B69" i="1"/>
  <c r="B70" i="1"/>
  <c r="B71" i="1"/>
  <c r="B72" i="1"/>
  <c r="B73" i="1"/>
  <c r="B74" i="1"/>
  <c r="D55" i="1"/>
  <c r="D56" i="1"/>
  <c r="D57" i="1"/>
  <c r="D58" i="1"/>
  <c r="D59" i="1"/>
  <c r="D60" i="1"/>
  <c r="D61" i="1"/>
  <c r="D62" i="1"/>
  <c r="D63" i="1"/>
  <c r="D64" i="1"/>
  <c r="D65" i="1"/>
  <c r="C55" i="1"/>
  <c r="C56" i="1"/>
  <c r="C57" i="1"/>
  <c r="C58" i="1"/>
  <c r="C59" i="1"/>
  <c r="C60" i="1"/>
  <c r="C61" i="1"/>
  <c r="C62" i="1"/>
  <c r="C63" i="1"/>
  <c r="C64" i="1"/>
  <c r="C65" i="1"/>
  <c r="B55" i="1"/>
  <c r="B56" i="1"/>
  <c r="B57" i="1"/>
  <c r="B58" i="1"/>
  <c r="B59" i="1"/>
  <c r="B60" i="1"/>
  <c r="B61" i="1"/>
  <c r="B62" i="1"/>
  <c r="B63" i="1"/>
  <c r="B64" i="1"/>
  <c r="B65" i="1"/>
  <c r="A55" i="1"/>
  <c r="F55" i="1" s="1"/>
  <c r="A56" i="1"/>
  <c r="F56" i="1" s="1"/>
  <c r="A57" i="1"/>
  <c r="F57" i="1" s="1"/>
  <c r="A58" i="1"/>
  <c r="F58" i="1" s="1"/>
  <c r="A59" i="1"/>
  <c r="F59" i="1" s="1"/>
  <c r="A60" i="1"/>
  <c r="F60" i="1" s="1"/>
  <c r="A61" i="1"/>
  <c r="F61" i="1" s="1"/>
  <c r="A62" i="1"/>
  <c r="F62" i="1" s="1"/>
  <c r="A63" i="1"/>
  <c r="F63" i="1" s="1"/>
  <c r="A64" i="1"/>
  <c r="F64" i="1" s="1"/>
  <c r="A65" i="1"/>
  <c r="F65" i="1" s="1"/>
  <c r="D51" i="1"/>
  <c r="D52" i="1"/>
  <c r="D47" i="1"/>
  <c r="D48" i="1"/>
  <c r="D49" i="1"/>
  <c r="D50" i="1"/>
  <c r="C51" i="1"/>
  <c r="C52" i="1"/>
  <c r="C47" i="1"/>
  <c r="C48" i="1"/>
  <c r="C49" i="1"/>
  <c r="C50" i="1"/>
  <c r="B51" i="1"/>
  <c r="B52" i="1"/>
  <c r="B47" i="1"/>
  <c r="B48" i="1"/>
  <c r="B49" i="1"/>
  <c r="B50" i="1"/>
  <c r="A51" i="1"/>
  <c r="A52" i="1"/>
  <c r="A47" i="1"/>
  <c r="A48" i="1"/>
  <c r="A49" i="1"/>
  <c r="A50" i="1"/>
  <c r="F50" i="1" s="1"/>
  <c r="F49" i="1"/>
  <c r="F48" i="1"/>
  <c r="F47" i="1"/>
  <c r="F52" i="1"/>
  <c r="F51" i="1"/>
  <c r="H87" i="9"/>
  <c r="G87" i="9"/>
  <c r="F87" i="9"/>
  <c r="G57" i="9"/>
  <c r="H57" i="9"/>
  <c r="D21" i="1"/>
  <c r="D22" i="1"/>
  <c r="D23" i="1"/>
  <c r="D24" i="1"/>
  <c r="D25" i="1"/>
  <c r="D26" i="1"/>
  <c r="D27" i="1"/>
  <c r="D28" i="1"/>
  <c r="D29" i="1"/>
  <c r="D30" i="1"/>
  <c r="D31" i="1"/>
  <c r="D32" i="1"/>
  <c r="D33" i="1"/>
  <c r="D34" i="1"/>
  <c r="D35" i="1"/>
  <c r="D36" i="1"/>
  <c r="D37" i="1"/>
  <c r="D38" i="1"/>
  <c r="D39" i="1"/>
  <c r="D40" i="1"/>
  <c r="D41" i="1"/>
  <c r="D42" i="1"/>
  <c r="D43" i="1"/>
  <c r="D44" i="1"/>
  <c r="C21" i="1"/>
  <c r="C22" i="1"/>
  <c r="C23" i="1"/>
  <c r="C24" i="1"/>
  <c r="C25" i="1"/>
  <c r="C26" i="1"/>
  <c r="C27" i="1"/>
  <c r="C28" i="1"/>
  <c r="C29" i="1"/>
  <c r="C30" i="1"/>
  <c r="C31" i="1"/>
  <c r="C32" i="1"/>
  <c r="C33" i="1"/>
  <c r="C34" i="1"/>
  <c r="C35" i="1"/>
  <c r="C36" i="1"/>
  <c r="C37" i="1"/>
  <c r="C38" i="1"/>
  <c r="C39" i="1"/>
  <c r="C40" i="1"/>
  <c r="C41" i="1"/>
  <c r="C42" i="1"/>
  <c r="C43" i="1"/>
  <c r="C44" i="1"/>
  <c r="B21" i="1"/>
  <c r="B22" i="1"/>
  <c r="B23" i="1"/>
  <c r="B24" i="1"/>
  <c r="B25" i="1"/>
  <c r="B26" i="1"/>
  <c r="B27" i="1"/>
  <c r="B28" i="1"/>
  <c r="B29" i="1"/>
  <c r="B30" i="1"/>
  <c r="B31" i="1"/>
  <c r="B32" i="1"/>
  <c r="B33" i="1"/>
  <c r="B34" i="1"/>
  <c r="B35" i="1"/>
  <c r="B36" i="1"/>
  <c r="B37" i="1"/>
  <c r="B38" i="1"/>
  <c r="B39" i="1"/>
  <c r="B40" i="1"/>
  <c r="B41" i="1"/>
  <c r="B42" i="1"/>
  <c r="B43" i="1"/>
  <c r="B44" i="1"/>
  <c r="A21" i="1"/>
  <c r="F21" i="1" s="1"/>
  <c r="A22" i="1"/>
  <c r="F22" i="1" s="1"/>
  <c r="A23" i="1"/>
  <c r="F23" i="1" s="1"/>
  <c r="A24" i="1"/>
  <c r="F24" i="1" s="1"/>
  <c r="A25" i="1"/>
  <c r="F25" i="1" s="1"/>
  <c r="A26" i="1"/>
  <c r="F26" i="1" s="1"/>
  <c r="A27" i="1"/>
  <c r="F27" i="1" s="1"/>
  <c r="A28" i="1"/>
  <c r="F28" i="1" s="1"/>
  <c r="A29" i="1"/>
  <c r="F29" i="1" s="1"/>
  <c r="A30" i="1"/>
  <c r="F30" i="1" s="1"/>
  <c r="A31" i="1"/>
  <c r="F31" i="1" s="1"/>
  <c r="A32" i="1"/>
  <c r="F32" i="1" s="1"/>
  <c r="A33" i="1"/>
  <c r="F33" i="1" s="1"/>
  <c r="A34" i="1"/>
  <c r="F34" i="1" s="1"/>
  <c r="A35" i="1"/>
  <c r="F35" i="1" s="1"/>
  <c r="A36" i="1"/>
  <c r="F36" i="1" s="1"/>
  <c r="A37" i="1"/>
  <c r="F37" i="1" s="1"/>
  <c r="A38" i="1"/>
  <c r="F38" i="1" s="1"/>
  <c r="A39" i="1"/>
  <c r="F39" i="1" s="1"/>
  <c r="A40" i="1"/>
  <c r="F40" i="1" s="1"/>
  <c r="A41" i="1"/>
  <c r="F41" i="1" s="1"/>
  <c r="A42" i="1"/>
  <c r="F42" i="1" s="1"/>
  <c r="A43" i="1"/>
  <c r="F43" i="1" s="1"/>
  <c r="A44" i="1"/>
  <c r="F44" i="1" s="1"/>
  <c r="H66" i="9" l="1"/>
  <c r="G66" i="9"/>
  <c r="F66" i="9"/>
  <c r="F57" i="9"/>
  <c r="H44" i="9"/>
  <c r="G44" i="9"/>
  <c r="F44" i="9"/>
  <c r="H10" i="9"/>
  <c r="G10" i="9"/>
  <c r="F10" i="9"/>
  <c r="H94" i="9" l="1"/>
  <c r="G94" i="9"/>
  <c r="F94" i="9"/>
  <c r="A103" i="1" s="1"/>
  <c r="L81" i="7"/>
  <c r="B81" i="7"/>
  <c r="H80" i="7"/>
  <c r="G80" i="7"/>
  <c r="E80" i="7"/>
  <c r="H76" i="7"/>
  <c r="G76" i="7"/>
  <c r="E76" i="7"/>
  <c r="H75" i="7"/>
  <c r="G75" i="7"/>
  <c r="E75" i="7"/>
  <c r="I75" i="7" s="1"/>
  <c r="J75" i="7" s="1"/>
  <c r="K75" i="7" s="1"/>
  <c r="H56" i="7"/>
  <c r="G56" i="7"/>
  <c r="E56" i="7"/>
  <c r="H55" i="7"/>
  <c r="G55" i="7"/>
  <c r="E55" i="7"/>
  <c r="I55" i="7" s="1"/>
  <c r="H54" i="7"/>
  <c r="G54" i="7"/>
  <c r="E54" i="7"/>
  <c r="H53" i="7"/>
  <c r="G53" i="7"/>
  <c r="E53" i="7"/>
  <c r="I53" i="7" s="1"/>
  <c r="H52" i="7"/>
  <c r="G52" i="7"/>
  <c r="E52" i="7"/>
  <c r="H51" i="7"/>
  <c r="G51" i="7"/>
  <c r="E51" i="7"/>
  <c r="I51" i="7" s="1"/>
  <c r="J51" i="7" s="1"/>
  <c r="K51" i="7" s="1"/>
  <c r="H50" i="7"/>
  <c r="G50" i="7"/>
  <c r="E50" i="7"/>
  <c r="H49" i="7"/>
  <c r="G49" i="7"/>
  <c r="E49" i="7"/>
  <c r="I49" i="7" s="1"/>
  <c r="H48" i="7"/>
  <c r="G48" i="7"/>
  <c r="E48" i="7"/>
  <c r="H47" i="7"/>
  <c r="G47" i="7"/>
  <c r="E47" i="7"/>
  <c r="I47" i="7" s="1"/>
  <c r="H46" i="7"/>
  <c r="G46" i="7"/>
  <c r="E46" i="7"/>
  <c r="H45" i="7"/>
  <c r="G45" i="7"/>
  <c r="E45" i="7"/>
  <c r="I45" i="7" s="1"/>
  <c r="J45" i="7" s="1"/>
  <c r="K45" i="7" s="1"/>
  <c r="H44" i="7"/>
  <c r="G44" i="7"/>
  <c r="E44" i="7"/>
  <c r="H43" i="7"/>
  <c r="G43" i="7"/>
  <c r="E43" i="7"/>
  <c r="I43" i="7" s="1"/>
  <c r="H42" i="7"/>
  <c r="G42" i="7"/>
  <c r="E42" i="7"/>
  <c r="H41" i="7"/>
  <c r="G41" i="7"/>
  <c r="E41" i="7"/>
  <c r="I41" i="7" s="1"/>
  <c r="H40" i="7"/>
  <c r="G40" i="7"/>
  <c r="E40" i="7"/>
  <c r="H39" i="7"/>
  <c r="G39" i="7"/>
  <c r="E39" i="7"/>
  <c r="I39" i="7" s="1"/>
  <c r="J39" i="7" s="1"/>
  <c r="K39" i="7" s="1"/>
  <c r="H38" i="7"/>
  <c r="G38" i="7"/>
  <c r="E38" i="7"/>
  <c r="H37" i="7"/>
  <c r="G37" i="7"/>
  <c r="E37" i="7"/>
  <c r="I37" i="7" s="1"/>
  <c r="H36" i="7"/>
  <c r="G36" i="7"/>
  <c r="E36" i="7"/>
  <c r="H35" i="7"/>
  <c r="G35" i="7"/>
  <c r="E35" i="7"/>
  <c r="I35" i="7" s="1"/>
  <c r="H34" i="7"/>
  <c r="G34" i="7"/>
  <c r="E34" i="7"/>
  <c r="H33" i="7"/>
  <c r="G33" i="7"/>
  <c r="E33" i="7"/>
  <c r="I33" i="7" s="1"/>
  <c r="J33" i="7" s="1"/>
  <c r="K33" i="7" s="1"/>
  <c r="H32" i="7"/>
  <c r="G32" i="7"/>
  <c r="E32" i="7"/>
  <c r="H31" i="7"/>
  <c r="G31" i="7"/>
  <c r="E31" i="7"/>
  <c r="I31" i="7" s="1"/>
  <c r="H30" i="7"/>
  <c r="G30" i="7"/>
  <c r="E30" i="7"/>
  <c r="H29" i="7"/>
  <c r="G29" i="7"/>
  <c r="E29" i="7"/>
  <c r="I29" i="7" s="1"/>
  <c r="H28" i="7"/>
  <c r="G28" i="7"/>
  <c r="E28" i="7"/>
  <c r="H27" i="7"/>
  <c r="G27" i="7"/>
  <c r="E27" i="7"/>
  <c r="I27" i="7" s="1"/>
  <c r="J27" i="7" s="1"/>
  <c r="K27" i="7" s="1"/>
  <c r="H26" i="7"/>
  <c r="G26" i="7"/>
  <c r="E26" i="7"/>
  <c r="H25" i="7"/>
  <c r="G25" i="7"/>
  <c r="E25" i="7"/>
  <c r="I25" i="7" s="1"/>
  <c r="H24" i="7"/>
  <c r="G24" i="7"/>
  <c r="E24" i="7"/>
  <c r="H23" i="7"/>
  <c r="G23" i="7"/>
  <c r="E23" i="7"/>
  <c r="I23" i="7" s="1"/>
  <c r="H22" i="7"/>
  <c r="G22" i="7"/>
  <c r="E22" i="7"/>
  <c r="E21" i="7"/>
  <c r="I21" i="7" s="1"/>
  <c r="J21" i="7" s="1"/>
  <c r="K21" i="7" s="1"/>
  <c r="K81" i="7" s="1"/>
  <c r="K83" i="7" s="1"/>
  <c r="M44" i="5"/>
  <c r="L44" i="5"/>
  <c r="K44" i="5"/>
  <c r="J44" i="5"/>
  <c r="G44" i="5"/>
  <c r="F44" i="5"/>
  <c r="G48" i="5" s="1"/>
  <c r="E44" i="5"/>
  <c r="D44" i="5"/>
  <c r="C44" i="5"/>
  <c r="G15" i="3"/>
  <c r="F15" i="3"/>
  <c r="E15" i="3"/>
  <c r="D15" i="3"/>
  <c r="C15" i="3"/>
  <c r="B15" i="3"/>
  <c r="G14" i="3"/>
  <c r="F14" i="3"/>
  <c r="E14" i="3"/>
  <c r="D14" i="3"/>
  <c r="C14" i="3"/>
  <c r="B14" i="3"/>
  <c r="G13" i="3"/>
  <c r="F13" i="3"/>
  <c r="E13" i="3"/>
  <c r="D13" i="3"/>
  <c r="C13" i="3"/>
  <c r="B13" i="3"/>
  <c r="G12" i="3"/>
  <c r="F12" i="3"/>
  <c r="E12" i="3"/>
  <c r="D12" i="3"/>
  <c r="C12" i="3"/>
  <c r="B12" i="3"/>
  <c r="G11" i="3"/>
  <c r="F11" i="3"/>
  <c r="E11" i="3"/>
  <c r="D11" i="3"/>
  <c r="C11" i="3"/>
  <c r="B11" i="3"/>
  <c r="G10" i="3"/>
  <c r="G18" i="3" s="1"/>
  <c r="F10" i="3"/>
  <c r="F18" i="3" s="1"/>
  <c r="E10" i="3"/>
  <c r="E18" i="3" s="1"/>
  <c r="D10" i="3"/>
  <c r="D18" i="3" s="1"/>
  <c r="C10" i="3"/>
  <c r="C18" i="3" s="1"/>
  <c r="B10" i="3"/>
  <c r="B18" i="3" s="1"/>
  <c r="H8" i="3"/>
  <c r="F5" i="1"/>
  <c r="K84" i="7" l="1"/>
  <c r="G47" i="5"/>
  <c r="G49" i="5"/>
  <c r="I22" i="7"/>
  <c r="I24" i="7"/>
  <c r="J24" i="7" s="1"/>
  <c r="K24" i="7" s="1"/>
  <c r="I26" i="7"/>
  <c r="I28" i="7"/>
  <c r="I30" i="7"/>
  <c r="J30" i="7" s="1"/>
  <c r="K30" i="7" s="1"/>
  <c r="I32" i="7"/>
  <c r="I34" i="7"/>
  <c r="I36" i="7"/>
  <c r="J36" i="7" s="1"/>
  <c r="K36" i="7" s="1"/>
  <c r="I38" i="7"/>
  <c r="I40" i="7"/>
  <c r="I42" i="7"/>
  <c r="J42" i="7" s="1"/>
  <c r="K42" i="7" s="1"/>
  <c r="I44" i="7"/>
  <c r="I46" i="7"/>
  <c r="I48" i="7"/>
  <c r="J48" i="7" s="1"/>
  <c r="K48" i="7" s="1"/>
  <c r="I50" i="7"/>
  <c r="I52" i="7"/>
  <c r="I54" i="7"/>
  <c r="J54" i="7" s="1"/>
  <c r="K54" i="7" s="1"/>
  <c r="I56" i="7"/>
  <c r="I76" i="7"/>
  <c r="I80" i="7"/>
  <c r="C17" i="3"/>
  <c r="C19" i="3" s="1"/>
  <c r="C20" i="3" s="1"/>
  <c r="E17" i="3"/>
  <c r="E19" i="3" s="1"/>
  <c r="E20" i="3" s="1"/>
  <c r="G17" i="3"/>
  <c r="G19" i="3" s="1"/>
  <c r="G20" i="3" s="1"/>
  <c r="B17" i="3"/>
  <c r="B19" i="3" s="1"/>
  <c r="B20" i="3" s="1"/>
  <c r="H20" i="3" s="1"/>
  <c r="H21" i="3" s="1"/>
  <c r="H22" i="3" s="1"/>
  <c r="D17" i="3"/>
  <c r="D19" i="3" s="1"/>
  <c r="D20" i="3" s="1"/>
  <c r="F17" i="3"/>
  <c r="F19" i="3" s="1"/>
  <c r="F20" i="3" s="1"/>
  <c r="G46" i="5"/>
</calcChain>
</file>

<file path=xl/comments1.xml><?xml version="1.0" encoding="utf-8"?>
<comments xmlns="http://schemas.openxmlformats.org/spreadsheetml/2006/main">
  <authors>
    <author xml:space="preserve"> </author>
  </authors>
  <commentList>
    <comment ref="F20" authorId="0">
      <text>
        <r>
          <rPr>
            <sz val="8"/>
            <color indexed="81"/>
            <rFont val="Tahoma"/>
            <family val="2"/>
          </rPr>
          <t>Project Team Member initials will populate from the Initials cell.</t>
        </r>
      </text>
    </comment>
  </commentList>
</comments>
</file>

<file path=xl/comments2.xml><?xml version="1.0" encoding="utf-8"?>
<comments xmlns="http://schemas.openxmlformats.org/spreadsheetml/2006/main">
  <authors>
    <author xml:space="preserve"> </author>
  </authors>
  <commentList>
    <comment ref="B6" authorId="0">
      <text>
        <r>
          <rPr>
            <sz val="10"/>
            <color indexed="81"/>
            <rFont val="Tahoma"/>
            <family val="2"/>
          </rPr>
          <t>Select refrigerant type from pull down menu</t>
        </r>
        <r>
          <rPr>
            <sz val="8"/>
            <color indexed="81"/>
            <rFont val="Tahoma"/>
            <family val="2"/>
          </rPr>
          <t xml:space="preserve">
</t>
        </r>
      </text>
    </comment>
    <comment ref="B7" authorId="0">
      <text>
        <r>
          <rPr>
            <sz val="10"/>
            <color indexed="81"/>
            <rFont val="Tahoma"/>
            <family val="2"/>
          </rPr>
          <t>Select equipment type from pull down menu</t>
        </r>
      </text>
    </comment>
  </commentList>
</comments>
</file>

<file path=xl/sharedStrings.xml><?xml version="1.0" encoding="utf-8"?>
<sst xmlns="http://schemas.openxmlformats.org/spreadsheetml/2006/main" count="767" uniqueCount="370">
  <si>
    <t>Project Close-Out and Credit Verification Form</t>
  </si>
  <si>
    <t>Sustainable Design Guidelines</t>
  </si>
  <si>
    <t>SDG Points Achieved</t>
  </si>
  <si>
    <t xml:space="preserve">In accordance with the State Architect's office, a copy of this form must accompany required Project Closeout documents. Acceptance by the State Project Manager is required upon review of completed Credit Verification Form. </t>
  </si>
  <si>
    <t>Date</t>
  </si>
  <si>
    <t>TN
SDG</t>
  </si>
  <si>
    <t>Credit</t>
  </si>
  <si>
    <t>Description</t>
  </si>
  <si>
    <t>Credit Level</t>
  </si>
  <si>
    <t>O/D/C</t>
  </si>
  <si>
    <t>O</t>
  </si>
  <si>
    <t>D</t>
  </si>
  <si>
    <t>C</t>
  </si>
  <si>
    <t xml:space="preserve">Total SDG Points Achieved by Project </t>
  </si>
  <si>
    <t>Refrigerant Management - Calculator Instructions</t>
  </si>
  <si>
    <t>Purpose</t>
  </si>
  <si>
    <t>As referenced in the TN Sustainable Design Guidelines (SDG), this calculation tool determines whether the HVAC equipment-and-refrigerant combinations in a prospective project comply with the requirements of the SDG for multiple pieces of equipment.  For a building with a single unit (e.g. one chiller to serve the whole building) this calculator may be used, but the table in the SDG provides a simple metric (lb/ton of refrigerant charge) for compliance.  Only evaluate HVAC equipment with a refrigerant charge of 0.5lbs or greater.</t>
  </si>
  <si>
    <t>How to use the calculator</t>
  </si>
  <si>
    <t xml:space="preserve">NOTE: You may only enter values in orange-colored cells. All other entries either are calculated automatically or are fixed values. </t>
  </si>
  <si>
    <t>1. Choose the Input Calculator worksheet.</t>
  </si>
  <si>
    <t>2. OPTIONAL: Enter the appropriate unit tag(s) from the project equipment schedule in cell(s) B5 through G5.</t>
  </si>
  <si>
    <t>3. OPTIONAL:  Modify the values in the tables in the "Table" worksheet if the equipment for the project varies from the default values for 'leakage rate' or 'end of life refrigerant loss.'  Documentation from the equipment manufacturer is required to justify any changes to default values.</t>
  </si>
  <si>
    <t>4. Enter the refrigerant type in cell(s) B6 through G6. Selecting the refrigerant type automatically inserts the appropriate GWP and ODP values from the Table in rows 14 and 15, respectively.</t>
  </si>
  <si>
    <t>5. Enter the equipment type in cell(s) B7 through G7. Selecting the equipment type automatically inserts the appropriate equipment life value(s) from the LEED-NC v2.2 Reference Guide in row 12.</t>
  </si>
  <si>
    <t>6. For each refrigerant type and equipment type, enter the HVAC mechanical cooling capacity (in tons) in cell(s) B8 through G8. If multiple units use the same refrigerant type, enter the sum of their capacities.</t>
  </si>
  <si>
    <t xml:space="preserve">7. For each refrigerant type/equipment type combination, enter the HVAC refrigerant charge (in pounds) in cell(s) B9 through G9. If multiple units of the same equipment type use the same refrigerant type, enter the sum of their refrigerant charges in pounds. </t>
  </si>
  <si>
    <t>The project complies with the SDG if the value in cell H21 is less than or equal to 100 and “Yes” is displayed in cell H22.</t>
  </si>
  <si>
    <t>The project does not comply with the SDG credit if the value in cell H21 is greater than 100 and “No” is displayed in cell H22.</t>
  </si>
  <si>
    <t>Refrigerant Management - Calculator</t>
  </si>
  <si>
    <t xml:space="preserve"> </t>
  </si>
  <si>
    <t>Unit tag(s)</t>
  </si>
  <si>
    <t>All</t>
  </si>
  <si>
    <t>Refrigerant type</t>
  </si>
  <si>
    <t>Qtotal</t>
  </si>
  <si>
    <t>Equipment type</t>
  </si>
  <si>
    <t>Capacity, tons (Qunit)</t>
  </si>
  <si>
    <t>Refrigerant charge, lb</t>
  </si>
  <si>
    <t>Refrigerant charge, lb/ton (Rc)</t>
  </si>
  <si>
    <t>Leak rate, % of charge per year (Lr)</t>
  </si>
  <si>
    <t>Equipment life (Life)</t>
  </si>
  <si>
    <t>End-of-life refrigerant loss, % of charge (Mr)</t>
  </si>
  <si>
    <t>Global warming potential of refrigerant (GWPr)</t>
  </si>
  <si>
    <t>Ozone depletion potential of refrigerant (ODPr)</t>
  </si>
  <si>
    <t>Life-cycle direct global warming potential (LCGWP)</t>
  </si>
  <si>
    <t>Life-cycle ozone depletion potential (LCODP)</t>
  </si>
  <si>
    <t>TSAC  factor</t>
  </si>
  <si>
    <t>TSAC factor × capacity</t>
  </si>
  <si>
    <t>Weighted calculation</t>
  </si>
  <si>
    <t>Credit?</t>
  </si>
  <si>
    <t>Ammonia</t>
  </si>
  <si>
    <t>Absorption chiller</t>
  </si>
  <si>
    <t>Carbon dioxide</t>
  </si>
  <si>
    <t>Centrifugal chiller</t>
  </si>
  <si>
    <t>Propane</t>
  </si>
  <si>
    <t>Packaged AC or HP</t>
  </si>
  <si>
    <t>R-123</t>
  </si>
  <si>
    <t>Reciprocating chiller</t>
  </si>
  <si>
    <t>R-134a</t>
  </si>
  <si>
    <t>Screw chiller</t>
  </si>
  <si>
    <t>R-22</t>
  </si>
  <si>
    <t>Scroll chiller</t>
  </si>
  <si>
    <t>R-245fa</t>
  </si>
  <si>
    <t>Split-system AC or HP</t>
  </si>
  <si>
    <t>R-404A</t>
  </si>
  <si>
    <t>Unitary AC or HP</t>
  </si>
  <si>
    <t>R-407c</t>
  </si>
  <si>
    <t>Window AC or HP</t>
  </si>
  <si>
    <t>R-410a</t>
  </si>
  <si>
    <t>R-507A</t>
  </si>
  <si>
    <t>Water</t>
  </si>
  <si>
    <t>Refrigerant Management - Types</t>
  </si>
  <si>
    <t>Life</t>
  </si>
  <si>
    <t>GWPr</t>
  </si>
  <si>
    <t>ODPr</t>
  </si>
  <si>
    <t>Ann Lk %</t>
  </si>
  <si>
    <t>EOL Loss %</t>
  </si>
  <si>
    <t>Materials and Resources Calculator</t>
  </si>
  <si>
    <t>Instructions</t>
  </si>
  <si>
    <t>Complete the table below with construction materials items, their associated costs, and percent by weight or volume of recycled content.</t>
  </si>
  <si>
    <t>Materials Table</t>
  </si>
  <si>
    <t>Description of Material</t>
  </si>
  <si>
    <t>Total
Construction
Cost</t>
  </si>
  <si>
    <t>Labor Cost</t>
  </si>
  <si>
    <t>Equipment Cost</t>
  </si>
  <si>
    <r>
      <t xml:space="preserve">Material Cost
</t>
    </r>
    <r>
      <rPr>
        <sz val="9"/>
        <rFont val="Arial"/>
        <family val="2"/>
      </rPr>
      <t>(Less Labor &amp; Equipment)</t>
    </r>
  </si>
  <si>
    <t>Resource Reuse</t>
  </si>
  <si>
    <t>Recycled Content</t>
  </si>
  <si>
    <t>Rapidly
Renewable
Materials</t>
  </si>
  <si>
    <t>New
Wood-Based
Materials</t>
  </si>
  <si>
    <t>Certified
Wood</t>
  </si>
  <si>
    <t>Post-
Consumer</t>
  </si>
  <si>
    <t>Pre-Consumer</t>
  </si>
  <si>
    <t>Value</t>
  </si>
  <si>
    <t>[$]</t>
  </si>
  <si>
    <t>[%]</t>
  </si>
  <si>
    <t>Division</t>
  </si>
  <si>
    <t>03</t>
  </si>
  <si>
    <t>CONCRETE</t>
  </si>
  <si>
    <t>04</t>
  </si>
  <si>
    <t>MASONRY</t>
  </si>
  <si>
    <t>05</t>
  </si>
  <si>
    <t>METALS</t>
  </si>
  <si>
    <t>06</t>
  </si>
  <si>
    <t>WOOD, PLASTICS &amp; COMPOSITES</t>
  </si>
  <si>
    <t>07</t>
  </si>
  <si>
    <t>THERMAL / MOISTURE PROTECTION</t>
  </si>
  <si>
    <t>08</t>
  </si>
  <si>
    <t>DOORS &amp; WINDOWS (OPENINGS)</t>
  </si>
  <si>
    <t>09</t>
  </si>
  <si>
    <t>FINISHES</t>
  </si>
  <si>
    <t>10</t>
  </si>
  <si>
    <t>SPECIALTIES</t>
  </si>
  <si>
    <t>TOTAL</t>
  </si>
  <si>
    <t>Resource Reuse Percentage</t>
  </si>
  <si>
    <t>Percentage of Recycled Content</t>
  </si>
  <si>
    <t>Amount of Rapidly Renewable Materials Percentage</t>
  </si>
  <si>
    <t>Certified Wood Percentage</t>
  </si>
  <si>
    <t>Daylight and Views Calculator</t>
  </si>
  <si>
    <t>Requirements</t>
  </si>
  <si>
    <r>
      <t>Daylight</t>
    </r>
    <r>
      <rPr>
        <sz val="10"/>
        <rFont val="Arial"/>
        <family val="2"/>
      </rPr>
      <t>:  Achieve a minimum Daylight Factor of</t>
    </r>
    <r>
      <rPr>
        <b/>
        <sz val="10"/>
        <rFont val="Arial"/>
        <family val="2"/>
      </rPr>
      <t xml:space="preserve"> 2% </t>
    </r>
    <r>
      <rPr>
        <sz val="10"/>
        <rFont val="Arial"/>
        <family val="2"/>
      </rPr>
      <t xml:space="preserve">(excluding all direct sunlight penetration) in </t>
    </r>
    <r>
      <rPr>
        <b/>
        <sz val="10"/>
        <rFont val="Arial"/>
        <family val="2"/>
      </rPr>
      <t xml:space="preserve">75% </t>
    </r>
    <r>
      <rPr>
        <sz val="10"/>
        <rFont val="Arial"/>
        <family val="2"/>
      </rPr>
      <t>of all space occupied for critical visual tasks, not including copy rooms, storage areas, mechanical, laundry, and other low occupancy support areas.  Exceptions include those spaces where tasks would be hindered by the use of daylight or where accomplishing the specific tasks within a space would be enhanced by the direct penetration of sunlight.</t>
    </r>
  </si>
  <si>
    <r>
      <t>Views</t>
    </r>
    <r>
      <rPr>
        <sz val="10"/>
        <rFont val="Arial"/>
        <family val="2"/>
      </rPr>
      <t>:  Direct line of sight to vision glazing from</t>
    </r>
    <r>
      <rPr>
        <b/>
        <sz val="10"/>
        <rFont val="Arial"/>
        <family val="2"/>
      </rPr>
      <t xml:space="preserve"> 90%</t>
    </r>
    <r>
      <rPr>
        <sz val="10"/>
        <rFont val="Arial"/>
        <family val="2"/>
      </rPr>
      <t xml:space="preserve"> of all regularly occupied spaces, not including copy rooms, storage areas, mechanical, laundry, and other low occupancy support areas.</t>
    </r>
  </si>
  <si>
    <t xml:space="preserve">Note: Orange-colored cells are to be completed by Design Team. </t>
  </si>
  <si>
    <t>1.  First, list all regularly-occupied rooms and their associated square footages.  Add rows by the Insert/Rows command between the existing rows.  For each room, list each window geometry and the associated glazing area, transmittance, and window height factor.  Window areas of the same geometry in the same room may be added together.  The calculation may require substantial modification to fit a particular project; therefore, refer to the intent of the credit when modifying the spreadsheet.  See the Sustainable Design Guide for more information on how to determine access to views.  Finally, designate the glare control used for each window geometry using the corresponding letter or letters from the Glare Control Chart.  The table automatically calculates the daylight factor for each room.</t>
  </si>
  <si>
    <t>2.  Compare the amount of daylit area to the requirement listed above to determine if the project can qualify for the credit.</t>
  </si>
  <si>
    <t xml:space="preserve">3.  Using the drawings, highlight those areas in each room from which a direct line of sight through a clear glazed window (mounted on the vertical wall plane) is possible.  Consider any obstruction by the wall thickness when figuring views at oblique angles.  Window areas below 2’6” and above 7’6” (including daylight glazing, skylights, and roof monitors) do not qualify for the credit.  Visually compare the highlighted areas of each room.  In rooms that appear close to the required 90%, measure the area highlighted and compare this to the total square footage of that room.  For those rooms that reach 90%, insert the TOTAL square footage for the room in Column L.  When determining eligible rooms, consider any planned or anticipated tenant improvement permanent walls that will be in place for initial occupancy.  </t>
  </si>
  <si>
    <t>4.  Compare the amount of area with sufficient views to the SDG requirement listed above to determine if the project can qualify for the credit.</t>
  </si>
  <si>
    <t>Glare Control Chart</t>
  </si>
  <si>
    <t>Window Geometry Table</t>
  </si>
  <si>
    <t>Type</t>
  </si>
  <si>
    <t>Window Type</t>
  </si>
  <si>
    <t>Geometry Factor</t>
  </si>
  <si>
    <t>Minimum Tvis</t>
  </si>
  <si>
    <t>Height Factor</t>
  </si>
  <si>
    <t>Best Practice Glare Control</t>
  </si>
  <si>
    <t>Fixed exterior shading devices</t>
  </si>
  <si>
    <r>
      <t xml:space="preserve">Sidelighting </t>
    </r>
    <r>
      <rPr>
        <b/>
        <sz val="10"/>
        <rFont val="Arial"/>
        <family val="2"/>
      </rPr>
      <t>Daylight</t>
    </r>
    <r>
      <rPr>
        <sz val="10"/>
        <rFont val="Arial"/>
      </rPr>
      <t xml:space="preserve"> Glazing</t>
    </r>
  </si>
  <si>
    <t>Adjustible Blinds
Interior light shelves
Fixed transluscent exterior shading devices</t>
  </si>
  <si>
    <t>Light shelf, exterior</t>
  </si>
  <si>
    <t>Light shelf, interior</t>
  </si>
  <si>
    <r>
      <t xml:space="preserve">Sidelighting </t>
    </r>
    <r>
      <rPr>
        <b/>
        <sz val="10"/>
        <rFont val="Arial"/>
        <family val="2"/>
      </rPr>
      <t>Vision</t>
    </r>
    <r>
      <rPr>
        <sz val="10"/>
        <rFont val="Arial"/>
      </rPr>
      <t xml:space="preserve"> Glazing</t>
    </r>
  </si>
  <si>
    <t>Adjustible Blinds
Exterior shading devices</t>
  </si>
  <si>
    <t>Interior blinds</t>
  </si>
  <si>
    <t>Pull-down shades</t>
  </si>
  <si>
    <r>
      <t xml:space="preserve">Toplighting </t>
    </r>
    <r>
      <rPr>
        <b/>
        <sz val="10"/>
        <rFont val="Arial"/>
        <family val="2"/>
      </rPr>
      <t>Vertical</t>
    </r>
    <r>
      <rPr>
        <sz val="10"/>
        <rFont val="Arial"/>
      </rPr>
      <t xml:space="preserve"> Monitor</t>
    </r>
  </si>
  <si>
    <t>Fixed interior
Adjustible exterior blinds</t>
  </si>
  <si>
    <t>Fritted glazing</t>
  </si>
  <si>
    <t>Drapes</t>
  </si>
  <si>
    <r>
      <t xml:space="preserve">Toplighting </t>
    </r>
    <r>
      <rPr>
        <b/>
        <sz val="10"/>
        <rFont val="Arial"/>
        <family val="2"/>
      </rPr>
      <t>Sawtooth</t>
    </r>
    <r>
      <rPr>
        <sz val="10"/>
        <rFont val="Arial"/>
      </rPr>
      <t xml:space="preserve"> Monitor</t>
    </r>
  </si>
  <si>
    <t>Fixed interior
Exterior louvers</t>
  </si>
  <si>
    <t>Electronic black-out glazing</t>
  </si>
  <si>
    <r>
      <t xml:space="preserve">Toplighting </t>
    </r>
    <r>
      <rPr>
        <b/>
        <sz val="10"/>
        <rFont val="Arial"/>
        <family val="2"/>
      </rPr>
      <t>Horizontal</t>
    </r>
    <r>
      <rPr>
        <sz val="10"/>
        <rFont val="Arial"/>
      </rPr>
      <t xml:space="preserve"> Skylights</t>
    </r>
  </si>
  <si>
    <t>Interior fins
Exterior fins
Louvers</t>
  </si>
  <si>
    <t>Daylighting and Views Calculator</t>
  </si>
  <si>
    <t>Room</t>
  </si>
  <si>
    <t>Floor Area</t>
  </si>
  <si>
    <t>Glazing Area</t>
  </si>
  <si>
    <t>Window Geometry</t>
  </si>
  <si>
    <r>
      <t>Transmittance  (T</t>
    </r>
    <r>
      <rPr>
        <b/>
        <vertAlign val="subscript"/>
        <sz val="9"/>
        <rFont val="Arial"/>
        <family val="2"/>
      </rPr>
      <t>VIS</t>
    </r>
    <r>
      <rPr>
        <b/>
        <sz val="9"/>
        <rFont val="Arial"/>
        <family val="2"/>
      </rPr>
      <t>)</t>
    </r>
  </si>
  <si>
    <t>Window Height</t>
  </si>
  <si>
    <t>Daylight Factor</t>
  </si>
  <si>
    <t>Daylit Area</t>
  </si>
  <si>
    <t>Views</t>
  </si>
  <si>
    <t>Glare Control</t>
  </si>
  <si>
    <t>[SF]</t>
  </si>
  <si>
    <t>Factor</t>
  </si>
  <si>
    <t>Actual</t>
  </si>
  <si>
    <t>Min</t>
  </si>
  <si>
    <t>Each</t>
  </si>
  <si>
    <t>1</t>
  </si>
  <si>
    <t>Daylight</t>
  </si>
  <si>
    <t>Horizontal</t>
  </si>
  <si>
    <t>2</t>
  </si>
  <si>
    <t>horizontal</t>
  </si>
  <si>
    <t>3</t>
  </si>
  <si>
    <t>4</t>
  </si>
  <si>
    <t>5</t>
  </si>
  <si>
    <t>6</t>
  </si>
  <si>
    <t>7</t>
  </si>
  <si>
    <t>8</t>
  </si>
  <si>
    <t>9</t>
  </si>
  <si>
    <t>11</t>
  </si>
  <si>
    <t>12</t>
  </si>
  <si>
    <t>13</t>
  </si>
  <si>
    <t>14</t>
  </si>
  <si>
    <t>Percentage of Area with Sufficient Views</t>
  </si>
  <si>
    <t>Geometry</t>
  </si>
  <si>
    <t>Min Tvis</t>
  </si>
  <si>
    <t>Height</t>
  </si>
  <si>
    <t>Vision</t>
  </si>
  <si>
    <t>Vertical</t>
  </si>
  <si>
    <t>Sawtooth</t>
  </si>
  <si>
    <t>O - Owner</t>
  </si>
  <si>
    <t>C - Contractor</t>
  </si>
  <si>
    <t xml:space="preserve">  Sustainable Design Guidelines</t>
  </si>
  <si>
    <t xml:space="preserve">  CHECKLIST / TRACKING FORM</t>
  </si>
  <si>
    <t xml:space="preserve">Project Title:  </t>
  </si>
  <si>
    <t xml:space="preserve">SBC No:  </t>
  </si>
  <si>
    <r>
      <t xml:space="preserve">24
</t>
    </r>
    <r>
      <rPr>
        <sz val="10"/>
        <color indexed="9"/>
        <rFont val="Garamond"/>
        <family val="1"/>
      </rPr>
      <t>Points</t>
    </r>
  </si>
  <si>
    <t>Total:</t>
  </si>
  <si>
    <t>Yes</t>
  </si>
  <si>
    <t>Maybe</t>
  </si>
  <si>
    <t>No</t>
  </si>
  <si>
    <r>
      <t>Comment:</t>
    </r>
    <r>
      <rPr>
        <sz val="10"/>
        <rFont val="Garamond"/>
        <family val="1"/>
      </rPr>
      <t xml:space="preserve">  Describe how each required and recommended credit below is being pursued on this project.  If recommended or optional credits not pursued, describe in detail the reasons why not.  </t>
    </r>
  </si>
  <si>
    <t>1.02-A-1-a</t>
  </si>
  <si>
    <t>Optional</t>
  </si>
  <si>
    <t>1.02-A-1-b</t>
  </si>
  <si>
    <r>
      <t xml:space="preserve">Site Selection - </t>
    </r>
    <r>
      <rPr>
        <sz val="10"/>
        <rFont val="Garamond"/>
        <family val="1"/>
      </rPr>
      <t xml:space="preserve"> Show preference for building on developed sites.  Preserve land classified as farmland or habitat, wetlands, and floodplains</t>
    </r>
  </si>
  <si>
    <t>Recommended</t>
  </si>
  <si>
    <t>1.02-A-1-c</t>
  </si>
  <si>
    <t>1.02-A-1-d</t>
  </si>
  <si>
    <t>1.02-A-1-e</t>
  </si>
  <si>
    <t>1.02-A-2-a</t>
  </si>
  <si>
    <t>Required</t>
  </si>
  <si>
    <t>1.02-A-2-b</t>
  </si>
  <si>
    <r>
      <t>Site Disturbance -</t>
    </r>
    <r>
      <rPr>
        <sz val="10"/>
        <rFont val="Garamond"/>
        <family val="1"/>
      </rPr>
      <t xml:space="preserve"> Limit site disturbance during construction to minimum development footprint</t>
    </r>
  </si>
  <si>
    <t>1.02-A-3-a</t>
  </si>
  <si>
    <r>
      <t>Transportation -</t>
    </r>
    <r>
      <rPr>
        <sz val="10"/>
        <rFont val="Garamond"/>
        <family val="1"/>
      </rPr>
      <t xml:space="preserve"> Plan for access to public transportation</t>
    </r>
  </si>
  <si>
    <t>1.02-A-4-a</t>
  </si>
  <si>
    <t>1.02-A-4-b</t>
  </si>
  <si>
    <t>1.02-A-5-a</t>
  </si>
  <si>
    <t>1.02-A-5-b</t>
  </si>
  <si>
    <t>1.02-A-6-a</t>
  </si>
  <si>
    <t>1.02-A-6-b</t>
  </si>
  <si>
    <t>1.02-A-6-c</t>
  </si>
  <si>
    <t>1.02-A-6-d</t>
  </si>
  <si>
    <t>1.02-A-7-a</t>
  </si>
  <si>
    <r>
      <t xml:space="preserve">6
</t>
    </r>
    <r>
      <rPr>
        <sz val="10"/>
        <color indexed="9"/>
        <rFont val="Garamond"/>
        <family val="1"/>
      </rPr>
      <t>Points</t>
    </r>
  </si>
  <si>
    <r>
      <t>Water Efficient Landscaping</t>
    </r>
    <r>
      <rPr>
        <sz val="10"/>
        <rFont val="Garamond"/>
        <family val="1"/>
      </rPr>
      <t>, Utilize efficient irrigation technologies and planting measures</t>
    </r>
  </si>
  <si>
    <r>
      <t xml:space="preserve">Water Use Reduction - </t>
    </r>
    <r>
      <rPr>
        <sz val="10"/>
        <rFont val="Garamond"/>
        <family val="1"/>
      </rPr>
      <t>Fixture flow rates</t>
    </r>
  </si>
  <si>
    <r>
      <t xml:space="preserve">18
</t>
    </r>
    <r>
      <rPr>
        <sz val="10"/>
        <color indexed="9"/>
        <rFont val="Garamond"/>
        <family val="1"/>
      </rPr>
      <t>Points</t>
    </r>
  </si>
  <si>
    <t>1.02-C-1-a</t>
  </si>
  <si>
    <t>1.02-C-1-b</t>
  </si>
  <si>
    <t>1.02-C-1-c</t>
  </si>
  <si>
    <t>1.02-C-2-a</t>
  </si>
  <si>
    <t>1.02-C-2-b</t>
  </si>
  <si>
    <r>
      <t xml:space="preserve">Energy Efficiency of Building Systems - </t>
    </r>
    <r>
      <rPr>
        <sz val="10"/>
        <rFont val="Garamond"/>
        <family val="1"/>
      </rPr>
      <t>Conceptual Energy Modeling</t>
    </r>
  </si>
  <si>
    <t>1.02-C-2-c</t>
  </si>
  <si>
    <t>1.02-C-3-a-i</t>
  </si>
  <si>
    <t>1.02-C-3-a-ii</t>
  </si>
  <si>
    <r>
      <t xml:space="preserve">8
</t>
    </r>
    <r>
      <rPr>
        <sz val="10"/>
        <color indexed="9"/>
        <rFont val="Garamond"/>
        <family val="1"/>
      </rPr>
      <t>Points</t>
    </r>
  </si>
  <si>
    <t>1.02-D-2</t>
  </si>
  <si>
    <t>Construction Waste Management</t>
  </si>
  <si>
    <t>1.02-D-3-a</t>
  </si>
  <si>
    <r>
      <t xml:space="preserve">Sustainable Materials: </t>
    </r>
    <r>
      <rPr>
        <sz val="10"/>
        <rFont val="Garamond"/>
        <family val="1"/>
      </rPr>
      <t>Recycled Content 5%</t>
    </r>
  </si>
  <si>
    <r>
      <t xml:space="preserve">Sustainable Materials: </t>
    </r>
    <r>
      <rPr>
        <sz val="10"/>
        <rFont val="Garamond"/>
        <family val="1"/>
      </rPr>
      <t>Recycled Content 10%</t>
    </r>
  </si>
  <si>
    <t>1.02-D-3-b</t>
  </si>
  <si>
    <t>1.02-D-3-c</t>
  </si>
  <si>
    <t>1.02-D-3-d</t>
  </si>
  <si>
    <r>
      <t xml:space="preserve">19
</t>
    </r>
    <r>
      <rPr>
        <sz val="10"/>
        <color indexed="9"/>
        <rFont val="Garamond"/>
        <family val="1"/>
      </rPr>
      <t>Points</t>
    </r>
  </si>
  <si>
    <t>1.02-E-1</t>
  </si>
  <si>
    <t>1.02-E-2</t>
  </si>
  <si>
    <t>1.02-E-3-a</t>
  </si>
  <si>
    <t>1.02-E-3-b</t>
  </si>
  <si>
    <t>1.02-E-4</t>
  </si>
  <si>
    <t>1.02-E-5</t>
  </si>
  <si>
    <r>
      <t xml:space="preserve"> Material VOC Limits: </t>
    </r>
    <r>
      <rPr>
        <sz val="10"/>
        <rFont val="Garamond"/>
        <family val="1"/>
      </rPr>
      <t>Paints</t>
    </r>
  </si>
  <si>
    <r>
      <t xml:space="preserve"> Material VOC Limits: </t>
    </r>
    <r>
      <rPr>
        <sz val="10"/>
        <rFont val="Garamond"/>
        <family val="1"/>
      </rPr>
      <t>Carpets</t>
    </r>
  </si>
  <si>
    <r>
      <t xml:space="preserve"> Material VOC Limits: </t>
    </r>
    <r>
      <rPr>
        <sz val="10"/>
        <rFont val="Garamond"/>
        <family val="1"/>
      </rPr>
      <t>Composite wood and agrifiber</t>
    </r>
  </si>
  <si>
    <t xml:space="preserve">1.02-E-7-a </t>
  </si>
  <si>
    <r>
      <t xml:space="preserve"> Pollutant Control: </t>
    </r>
    <r>
      <rPr>
        <sz val="10"/>
        <rFont val="Garamond"/>
        <family val="1"/>
      </rPr>
      <t>Entryway systems</t>
    </r>
  </si>
  <si>
    <t>1.02-E-7-b</t>
  </si>
  <si>
    <t>1.02-E-7-c</t>
  </si>
  <si>
    <r>
      <t xml:space="preserve"> Pollutant Control: </t>
    </r>
    <r>
      <rPr>
        <sz val="10"/>
        <rFont val="Garamond"/>
        <family val="1"/>
      </rPr>
      <t>Filtration media</t>
    </r>
  </si>
  <si>
    <t>1.02-E-8</t>
  </si>
  <si>
    <r>
      <t xml:space="preserve">Thermal Comfort: </t>
    </r>
    <r>
      <rPr>
        <sz val="10"/>
        <rFont val="Garamond"/>
        <family val="1"/>
      </rPr>
      <t xml:space="preserve">Meet ASHRAE Standard 55-2004 </t>
    </r>
  </si>
  <si>
    <t xml:space="preserve">1.02-E-10 </t>
  </si>
  <si>
    <t>Daylight to Occupied spaces</t>
  </si>
  <si>
    <t>1.02-E-11</t>
  </si>
  <si>
    <t>Views from Occupied spaces</t>
  </si>
  <si>
    <r>
      <t xml:space="preserve">5
</t>
    </r>
    <r>
      <rPr>
        <sz val="10"/>
        <color indexed="9"/>
        <rFont val="Garamond"/>
        <family val="1"/>
      </rPr>
      <t>Points</t>
    </r>
  </si>
  <si>
    <r>
      <t>Innovation in Design:</t>
    </r>
    <r>
      <rPr>
        <sz val="10"/>
        <rFont val="Garamond"/>
        <family val="1"/>
      </rPr>
      <t xml:space="preserve"> Provide Specific Title</t>
    </r>
  </si>
  <si>
    <t>Environmentally Accredited Design Team</t>
  </si>
  <si>
    <r>
      <t xml:space="preserve">80
</t>
    </r>
    <r>
      <rPr>
        <sz val="10"/>
        <color indexed="9"/>
        <rFont val="Garamond"/>
        <family val="1"/>
      </rPr>
      <t>Points</t>
    </r>
  </si>
  <si>
    <t>Sign-Off</t>
  </si>
  <si>
    <t>15</t>
  </si>
  <si>
    <t>16</t>
  </si>
  <si>
    <t>17</t>
  </si>
  <si>
    <t>18</t>
  </si>
  <si>
    <t>19</t>
  </si>
  <si>
    <t>20</t>
  </si>
  <si>
    <t>A. Land Management</t>
  </si>
  <si>
    <t>B. Water Efficiency</t>
  </si>
  <si>
    <t>C. Energy Efficiency and Atmosphere Protection</t>
  </si>
  <si>
    <t>D. Material and Resource Use</t>
  </si>
  <si>
    <t>E. Indoor Environmental Quality</t>
  </si>
  <si>
    <t>F. Tennessee Advancement</t>
  </si>
  <si>
    <r>
      <t xml:space="preserve">Wastewater Treatment &amp; Conveyance: </t>
    </r>
    <r>
      <rPr>
        <sz val="10"/>
        <rFont val="Garamond"/>
        <family val="1"/>
      </rPr>
      <t>On-site treatment</t>
    </r>
  </si>
  <si>
    <r>
      <t xml:space="preserve">Wastewater Treatment &amp; Conveyance: </t>
    </r>
    <r>
      <rPr>
        <sz val="10"/>
        <rFont val="Garamond"/>
        <family val="1"/>
      </rPr>
      <t>Use of non-potable water</t>
    </r>
  </si>
  <si>
    <r>
      <t xml:space="preserve">Water Use Reduction </t>
    </r>
    <r>
      <rPr>
        <sz val="10"/>
        <rFont val="Garamond"/>
        <family val="1"/>
      </rPr>
      <t>- Use of auto-flow/auto-flush valves</t>
    </r>
  </si>
  <si>
    <r>
      <t>Water Efficient Landscaping</t>
    </r>
    <r>
      <rPr>
        <sz val="10"/>
        <rFont val="Garamond"/>
        <family val="1"/>
      </rPr>
      <t>, Non-potable sources or no irrigation</t>
    </r>
  </si>
  <si>
    <r>
      <t xml:space="preserve">Commissioning - </t>
    </r>
    <r>
      <rPr>
        <sz val="10"/>
        <rFont val="Garamond"/>
        <family val="1"/>
      </rPr>
      <t>Basic commissioning process</t>
    </r>
  </si>
  <si>
    <r>
      <t xml:space="preserve">Refrigerant management - </t>
    </r>
    <r>
      <rPr>
        <sz val="10"/>
        <rFont val="Garamond"/>
        <family val="1"/>
      </rPr>
      <t>No CFCs</t>
    </r>
  </si>
  <si>
    <r>
      <t>Level:</t>
    </r>
    <r>
      <rPr>
        <b/>
        <sz val="10"/>
        <rFont val="Garamond"/>
        <family val="1"/>
      </rPr>
      <t xml:space="preserve">
</t>
    </r>
    <r>
      <rPr>
        <sz val="10"/>
        <rFont val="Garamond"/>
        <family val="1"/>
      </rPr>
      <t xml:space="preserve">Optional
</t>
    </r>
    <r>
      <rPr>
        <b/>
        <sz val="10"/>
        <rFont val="Garamond"/>
        <family val="1"/>
      </rPr>
      <t>Recommended</t>
    </r>
    <r>
      <rPr>
        <sz val="10"/>
        <rFont val="Garamond"/>
        <family val="1"/>
      </rPr>
      <t xml:space="preserve">
</t>
    </r>
    <r>
      <rPr>
        <b/>
        <sz val="10"/>
        <rFont val="Garamond"/>
        <family val="1"/>
      </rPr>
      <t>Required</t>
    </r>
  </si>
  <si>
    <r>
      <t>Level:</t>
    </r>
    <r>
      <rPr>
        <b/>
        <sz val="10"/>
        <rFont val="Garamond"/>
        <family val="1"/>
      </rPr>
      <t xml:space="preserve">
</t>
    </r>
    <r>
      <rPr>
        <sz val="10"/>
        <rFont val="Garamond"/>
        <family val="1"/>
      </rPr>
      <t xml:space="preserve">Optional
</t>
    </r>
    <r>
      <rPr>
        <b/>
        <sz val="10"/>
        <rFont val="Garamond"/>
        <family val="1"/>
      </rPr>
      <t>Recommended
Required</t>
    </r>
  </si>
  <si>
    <t>Stormwater Design - Design per TDEC BMP References</t>
  </si>
  <si>
    <t>Recyclable Collection &amp; Storage</t>
  </si>
  <si>
    <t>1.02-D-1</t>
  </si>
  <si>
    <t>Non-Smoking Facilities</t>
  </si>
  <si>
    <r>
      <t xml:space="preserve">Exterior Site Lighting - </t>
    </r>
    <r>
      <rPr>
        <sz val="10"/>
        <rFont val="Garamond"/>
        <family val="1"/>
      </rPr>
      <t>Design building façade lighting to be 50% less than power densities defined by ASHRAE 90.1-2007</t>
    </r>
  </si>
  <si>
    <r>
      <t xml:space="preserve">Energy Efficiency of Building Systems - </t>
    </r>
    <r>
      <rPr>
        <sz val="10"/>
        <rFont val="Garamond"/>
        <family val="1"/>
      </rPr>
      <t>Meet mandatory and prescriptive requirements of  ASHRAE Standard 90.1-2007</t>
    </r>
  </si>
  <si>
    <r>
      <t xml:space="preserve">Sustainable Materials: </t>
    </r>
    <r>
      <rPr>
        <sz val="10"/>
        <rFont val="Garamond"/>
        <family val="1"/>
      </rPr>
      <t>Rapidly renewable materials</t>
    </r>
  </si>
  <si>
    <r>
      <t xml:space="preserve">Brownfield Redevelopment - </t>
    </r>
    <r>
      <rPr>
        <sz val="10"/>
        <rFont val="Garamond"/>
        <family val="1"/>
      </rPr>
      <t xml:space="preserve"> Remediate/restore contaminated/brownfield sites when possible</t>
    </r>
  </si>
  <si>
    <r>
      <t xml:space="preserve">Building Orientation - </t>
    </r>
    <r>
      <rPr>
        <sz val="10"/>
        <rFont val="Garamond"/>
        <family val="1"/>
      </rPr>
      <t>Orient building on site for maximum solar use</t>
    </r>
  </si>
  <si>
    <r>
      <t xml:space="preserve">Urban Development - </t>
    </r>
    <r>
      <rPr>
        <sz val="10"/>
        <rFont val="Garamond"/>
        <family val="1"/>
      </rPr>
      <t>Locate building within existing infrastructure</t>
    </r>
  </si>
  <si>
    <r>
      <t xml:space="preserve">Site Disturbance - </t>
    </r>
    <r>
      <rPr>
        <sz val="10"/>
        <rFont val="Garamond"/>
        <family val="1"/>
      </rPr>
      <t>Erosion and sediment control during construction</t>
    </r>
  </si>
  <si>
    <r>
      <t xml:space="preserve">Transportation  - </t>
    </r>
    <r>
      <rPr>
        <sz val="10"/>
        <rFont val="Garamond"/>
        <family val="1"/>
      </rPr>
      <t>Provide bicycle storage for 5% and shower/changing facilities for 0.5% of the building occupants</t>
    </r>
  </si>
  <si>
    <r>
      <t xml:space="preserve">Transportation - </t>
    </r>
    <r>
      <rPr>
        <sz val="10"/>
        <rFont val="Garamond"/>
        <family val="1"/>
      </rPr>
      <t>Plan site  to include preferred parking for carpooling for 5% of all parking spaces</t>
    </r>
  </si>
  <si>
    <r>
      <t xml:space="preserve">Landscape Design - </t>
    </r>
    <r>
      <rPr>
        <sz val="10"/>
        <rFont val="Garamond"/>
        <family val="1"/>
      </rPr>
      <t>Maximize vegetated open space</t>
    </r>
  </si>
  <si>
    <r>
      <t xml:space="preserve">Landscape Design - </t>
    </r>
    <r>
      <rPr>
        <sz val="10"/>
        <rFont val="Garamond"/>
        <family val="1"/>
      </rPr>
      <t>Native and climate-tolerant planting</t>
    </r>
  </si>
  <si>
    <r>
      <t xml:space="preserve">Heat Island Reduction - </t>
    </r>
    <r>
      <rPr>
        <sz val="10"/>
        <rFont val="Garamond"/>
        <family val="1"/>
      </rPr>
      <t>Site surface reflectivity and shading</t>
    </r>
  </si>
  <si>
    <r>
      <t xml:space="preserve">Heat Island Reduction - </t>
    </r>
    <r>
      <rPr>
        <sz val="10"/>
        <rFont val="Garamond"/>
        <family val="1"/>
      </rPr>
      <t>Reflective or vegetated roof surfaces</t>
    </r>
  </si>
  <si>
    <r>
      <t xml:space="preserve">Stormwater Design - </t>
    </r>
    <r>
      <rPr>
        <sz val="10"/>
        <rFont val="Garamond"/>
        <family val="1"/>
      </rPr>
      <t>Post-development discharge rate not to exceed pre-development rate</t>
    </r>
  </si>
  <si>
    <r>
      <t xml:space="preserve">Stormwater Design - </t>
    </r>
    <r>
      <rPr>
        <sz val="10"/>
        <rFont val="Garamond"/>
        <family val="1"/>
      </rPr>
      <t>Reduce discharge rate 25% on previously developed sites.</t>
    </r>
  </si>
  <si>
    <r>
      <t xml:space="preserve">Stormwater Design - </t>
    </r>
    <r>
      <rPr>
        <sz val="10"/>
        <rFont val="Garamond"/>
        <family val="1"/>
      </rPr>
      <t>Design to remove 80% Total Suspended Solids from the first inch of rain per each rainfall event.  Verify local requirements.</t>
    </r>
  </si>
  <si>
    <r>
      <t xml:space="preserve">Exterior Site Lighting - </t>
    </r>
    <r>
      <rPr>
        <sz val="10"/>
        <rFont val="Garamond"/>
        <family val="1"/>
      </rPr>
      <t>Design exterior power densities not to exceed ASHRAE 90.1-2007</t>
    </r>
  </si>
  <si>
    <r>
      <t xml:space="preserve">Transportation - </t>
    </r>
    <r>
      <rPr>
        <sz val="10"/>
        <rFont val="Garamond"/>
        <family val="1"/>
      </rPr>
      <t>Plan site  to include preferred parking for alternative fuel vehicles for 5% of all parking spaces</t>
    </r>
  </si>
  <si>
    <t>1.02-A-3-c</t>
  </si>
  <si>
    <t>1.02-A-3-b</t>
  </si>
  <si>
    <t>1.02-A-7-b</t>
  </si>
  <si>
    <t>1.02-A-7-c</t>
  </si>
  <si>
    <t>1.02-A-7-d</t>
  </si>
  <si>
    <r>
      <t xml:space="preserve">Exterior Site Lighting - </t>
    </r>
    <r>
      <rPr>
        <sz val="10"/>
        <rFont val="Garamond"/>
        <family val="1"/>
      </rPr>
      <t>Locate fixtures to minimize illuminance above the horizontal plane and to minimize light trespass at site boundary</t>
    </r>
  </si>
  <si>
    <r>
      <t xml:space="preserve">Exterior Site Lighting - </t>
    </r>
    <r>
      <rPr>
        <sz val="10"/>
        <rFont val="Garamond"/>
        <family val="1"/>
      </rPr>
      <t>Design using "cutoff" and "full cutoff" styles to minimize 90 degree directional light.</t>
    </r>
  </si>
  <si>
    <r>
      <t xml:space="preserve">Exterior Site Lighting - </t>
    </r>
    <r>
      <rPr>
        <sz val="10"/>
        <rFont val="Garamond"/>
        <family val="1"/>
      </rPr>
      <t>Locate exterior fixtures to minimize light trespass at site boundary</t>
    </r>
  </si>
  <si>
    <t>1.02-B-1-a</t>
  </si>
  <si>
    <t>1.02-B-1-b</t>
  </si>
  <si>
    <t>1.02-B-2-a</t>
  </si>
  <si>
    <t>1.02-B-2-b</t>
  </si>
  <si>
    <t>1.02-B-2-c</t>
  </si>
  <si>
    <r>
      <t xml:space="preserve">Commissioning - </t>
    </r>
    <r>
      <rPr>
        <sz val="10"/>
        <rFont val="Garamond"/>
        <family val="1"/>
      </rPr>
      <t>Determine commissioning scope appropriate to project</t>
    </r>
  </si>
  <si>
    <r>
      <t xml:space="preserve">Commissioning - </t>
    </r>
    <r>
      <rPr>
        <sz val="10"/>
        <rFont val="Garamond"/>
        <family val="1"/>
      </rPr>
      <t>Enhanced commissioning process</t>
    </r>
  </si>
  <si>
    <r>
      <t xml:space="preserve">Energy Efficiency of Building Systems - </t>
    </r>
    <r>
      <rPr>
        <sz val="10"/>
        <rFont val="Garamond"/>
        <family val="1"/>
      </rPr>
      <t>Perform full comparison energy model to demonstrate compliance with ASHRAE Standard 90.1-2007</t>
    </r>
  </si>
  <si>
    <r>
      <t xml:space="preserve">Refrigerant management - </t>
    </r>
    <r>
      <rPr>
        <sz val="10"/>
        <rFont val="Garamond"/>
        <family val="1"/>
      </rPr>
      <t>HCFCs and HFCs requirements</t>
    </r>
  </si>
  <si>
    <r>
      <t>Instrumentation and Measurement</t>
    </r>
    <r>
      <rPr>
        <sz val="10"/>
        <rFont val="Garamond"/>
        <family val="1"/>
      </rPr>
      <t xml:space="preserve"> - Install instrumentation to monitor building energy use</t>
    </r>
  </si>
  <si>
    <r>
      <t xml:space="preserve">Onsite Renewable Energy - </t>
    </r>
    <r>
      <rPr>
        <sz val="10"/>
        <rFont val="Garamond"/>
        <family val="1"/>
      </rPr>
      <t xml:space="preserve">Evaluate on-site renewable energy opportunities </t>
    </r>
  </si>
  <si>
    <r>
      <t xml:space="preserve">Green Power - </t>
    </r>
    <r>
      <rPr>
        <sz val="10"/>
        <rFont val="Garamond"/>
        <family val="1"/>
      </rPr>
      <t xml:space="preserve"> Provide 35% from grid source renewable energy or 10% through TVA's Green Power Switch program</t>
    </r>
  </si>
  <si>
    <r>
      <t xml:space="preserve">Ventilation: </t>
    </r>
    <r>
      <rPr>
        <sz val="10"/>
        <rFont val="Garamond"/>
        <family val="1"/>
      </rPr>
      <t>Design to meet ASHRAE 62.1</t>
    </r>
    <r>
      <rPr>
        <sz val="10"/>
        <rFont val="Garamond"/>
        <family val="1"/>
      </rPr>
      <t>-2007</t>
    </r>
  </si>
  <si>
    <r>
      <t xml:space="preserve">Outdoor Air Delivery Monitoring: </t>
    </r>
    <r>
      <rPr>
        <sz val="10"/>
        <rFont val="Garamond"/>
        <family val="1"/>
      </rPr>
      <t>Monitor mechanical delivery rate with an accuracy of 15%</t>
    </r>
  </si>
  <si>
    <r>
      <t xml:space="preserve">CO2  Monitoring: </t>
    </r>
    <r>
      <rPr>
        <sz val="10"/>
        <rFont val="Garamond"/>
        <family val="1"/>
      </rPr>
      <t>Provide CO2 monitors in all densely occupied spaces</t>
    </r>
  </si>
  <si>
    <r>
      <t xml:space="preserve">Air Quality Management: </t>
    </r>
    <r>
      <rPr>
        <sz val="10"/>
        <rFont val="Garamond"/>
        <family val="1"/>
      </rPr>
      <t>During construction</t>
    </r>
  </si>
  <si>
    <r>
      <t xml:space="preserve">Air Quality Management: </t>
    </r>
    <r>
      <rPr>
        <sz val="10"/>
        <rFont val="Garamond"/>
        <family val="1"/>
      </rPr>
      <t>Before occupancy</t>
    </r>
  </si>
  <si>
    <t>1.02-E-6-b-i - iv</t>
  </si>
  <si>
    <t>1.02-E-6-b-v</t>
  </si>
  <si>
    <t>1.02-E-6-b-vi,vii</t>
  </si>
  <si>
    <r>
      <t xml:space="preserve"> Material VOC Limits: </t>
    </r>
    <r>
      <rPr>
        <sz val="10"/>
        <rFont val="Garamond"/>
        <family val="1"/>
      </rPr>
      <t>Adhesives and sealants</t>
    </r>
  </si>
  <si>
    <r>
      <t xml:space="preserve"> Material VOC Limits: </t>
    </r>
    <r>
      <rPr>
        <sz val="10"/>
        <rFont val="Garamond"/>
        <family val="1"/>
      </rPr>
      <t>Anti-corrosives and coatings</t>
    </r>
  </si>
  <si>
    <r>
      <t xml:space="preserve"> Pollutant Control: </t>
    </r>
    <r>
      <rPr>
        <sz val="10"/>
        <rFont val="Garamond"/>
        <family val="1"/>
      </rPr>
      <t>Hazardous material storage exhaust</t>
    </r>
  </si>
  <si>
    <t>1.02-E-6-c</t>
  </si>
  <si>
    <r>
      <t xml:space="preserve">Occupant System Controls: </t>
    </r>
    <r>
      <rPr>
        <sz val="10"/>
        <rFont val="Garamond"/>
        <family val="1"/>
      </rPr>
      <t>Lighting Controls</t>
    </r>
  </si>
  <si>
    <r>
      <t xml:space="preserve">Occupant System Controls: </t>
    </r>
    <r>
      <rPr>
        <sz val="10"/>
        <rFont val="Garamond"/>
        <family val="1"/>
      </rPr>
      <t>Thermal Comfort</t>
    </r>
  </si>
  <si>
    <t>1.02-E-9-b</t>
  </si>
  <si>
    <t>1.02-E-9-a</t>
  </si>
  <si>
    <t>1.02-F-1</t>
  </si>
  <si>
    <t>1.02-F-2</t>
  </si>
  <si>
    <t>D - Designer</t>
  </si>
  <si>
    <t>Re-use Existing Buildings</t>
  </si>
  <si>
    <r>
      <t xml:space="preserve">Sustainable Materials: </t>
    </r>
    <r>
      <rPr>
        <sz val="10"/>
        <rFont val="Garamond"/>
        <family val="1"/>
      </rPr>
      <t xml:space="preserve">FSC </t>
    </r>
    <r>
      <rPr>
        <b/>
        <sz val="10"/>
        <rFont val="Garamond"/>
        <family val="1"/>
      </rPr>
      <t>c</t>
    </r>
    <r>
      <rPr>
        <sz val="10"/>
        <rFont val="Garamond"/>
        <family val="1"/>
      </rPr>
      <t>ertified wood</t>
    </r>
  </si>
  <si>
    <r>
      <t xml:space="preserve">Sustainable Materials: </t>
    </r>
    <r>
      <rPr>
        <sz val="10"/>
        <rFont val="Garamond"/>
        <family val="1"/>
      </rPr>
      <t>Salvaged materials</t>
    </r>
  </si>
  <si>
    <t>Sign-Off (O/D/C)</t>
  </si>
  <si>
    <t>SBC No:</t>
  </si>
  <si>
    <t>Project Title:</t>
  </si>
  <si>
    <t>(O/D/C)</t>
  </si>
  <si>
    <t>Date Above</t>
  </si>
  <si>
    <t>State Project Manager: [Insert Name Here] Sign Above</t>
  </si>
  <si>
    <t>Designer: [Insert Name Here] Sign Above</t>
  </si>
  <si>
    <t>Contractor: [Insert Name Here] Sign Above</t>
  </si>
  <si>
    <t>1.02-C-4</t>
  </si>
  <si>
    <t>1.02-C-5</t>
  </si>
  <si>
    <t>1.02-C-6</t>
  </si>
  <si>
    <t>1.02-E-6-d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</si>
</sst>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0000"/>
    <numFmt numFmtId="166" formatCode="0.0%"/>
    <numFmt numFmtId="167" formatCode="[$$-409]#,##0"/>
  </numFmts>
  <fonts count="47" x14ac:knownFonts="1">
    <font>
      <sz val="10"/>
      <name val="Arial"/>
    </font>
    <font>
      <sz val="10"/>
      <name val="Arial"/>
    </font>
    <font>
      <b/>
      <sz val="20"/>
      <name val="Garamond"/>
      <family val="1"/>
    </font>
    <font>
      <b/>
      <sz val="18"/>
      <name val="Garamond"/>
      <family val="1"/>
    </font>
    <font>
      <b/>
      <sz val="10"/>
      <name val="Garamond"/>
      <family val="1"/>
    </font>
    <font>
      <sz val="12"/>
      <name val="Garamond"/>
      <family val="1"/>
    </font>
    <font>
      <sz val="28"/>
      <name val="Garamond"/>
      <family val="1"/>
    </font>
    <font>
      <b/>
      <sz val="10"/>
      <name val="Arial"/>
      <family val="2"/>
    </font>
    <font>
      <b/>
      <sz val="10"/>
      <color indexed="9"/>
      <name val="Garamond"/>
      <family val="1"/>
    </font>
    <font>
      <b/>
      <sz val="12"/>
      <color indexed="9"/>
      <name val="Garamond"/>
      <family val="1"/>
    </font>
    <font>
      <b/>
      <sz val="12"/>
      <name val="Garamond"/>
      <family val="1"/>
    </font>
    <font>
      <sz val="10"/>
      <name val="Garamond"/>
      <family val="1"/>
    </font>
    <font>
      <b/>
      <sz val="10"/>
      <color indexed="10"/>
      <name val="Arial"/>
      <family val="2"/>
    </font>
    <font>
      <sz val="8"/>
      <name val="Garamond"/>
      <family val="1"/>
    </font>
    <font>
      <b/>
      <sz val="11"/>
      <name val="Garamond"/>
      <family val="1"/>
    </font>
    <font>
      <sz val="8"/>
      <color indexed="81"/>
      <name val="Tahoma"/>
      <family val="2"/>
    </font>
    <font>
      <b/>
      <sz val="16"/>
      <color indexed="9"/>
      <name val="Arial"/>
      <family val="2"/>
    </font>
    <font>
      <b/>
      <sz val="12"/>
      <name val="Arial"/>
      <family val="2"/>
    </font>
    <font>
      <u/>
      <sz val="10"/>
      <name val="Arial"/>
      <family val="2"/>
    </font>
    <font>
      <sz val="16"/>
      <color indexed="9"/>
      <name val="Arial"/>
      <family val="2"/>
    </font>
    <font>
      <b/>
      <sz val="16"/>
      <name val="Arial"/>
      <family val="2"/>
    </font>
    <font>
      <b/>
      <sz val="14"/>
      <name val="Arial"/>
      <family val="2"/>
    </font>
    <font>
      <sz val="10"/>
      <color indexed="81"/>
      <name val="Tahoma"/>
      <family val="2"/>
    </font>
    <font>
      <sz val="16"/>
      <name val="Arial"/>
      <family val="2"/>
    </font>
    <font>
      <b/>
      <sz val="12"/>
      <color indexed="9"/>
      <name val="Arial"/>
      <family val="2"/>
    </font>
    <font>
      <sz val="10"/>
      <name val="Arial"/>
      <family val="2"/>
    </font>
    <font>
      <u/>
      <sz val="12"/>
      <name val="Arial"/>
      <family val="2"/>
    </font>
    <font>
      <sz val="12"/>
      <name val="Arial"/>
      <family val="2"/>
    </font>
    <font>
      <b/>
      <sz val="8"/>
      <color indexed="63"/>
      <name val="Arial"/>
      <family val="2"/>
    </font>
    <font>
      <sz val="8"/>
      <color indexed="63"/>
      <name val="Arial"/>
      <family val="2"/>
    </font>
    <font>
      <b/>
      <sz val="9"/>
      <name val="Arial"/>
      <family val="2"/>
    </font>
    <font>
      <sz val="9"/>
      <name val="Arial"/>
      <family val="2"/>
    </font>
    <font>
      <sz val="8"/>
      <name val="Arial"/>
      <family val="2"/>
    </font>
    <font>
      <sz val="10"/>
      <color indexed="9"/>
      <name val="Arial"/>
      <family val="2"/>
    </font>
    <font>
      <b/>
      <sz val="8"/>
      <name val="Arial"/>
      <family val="2"/>
    </font>
    <font>
      <b/>
      <sz val="12"/>
      <color indexed="10"/>
      <name val="Arial"/>
      <family val="2"/>
    </font>
    <font>
      <sz val="10"/>
      <color indexed="63"/>
      <name val="Arial"/>
      <family val="2"/>
    </font>
    <font>
      <b/>
      <vertAlign val="subscript"/>
      <sz val="9"/>
      <name val="Arial"/>
      <family val="2"/>
    </font>
    <font>
      <sz val="11"/>
      <color indexed="8"/>
      <name val="Calibri"/>
      <family val="2"/>
    </font>
    <font>
      <sz val="12"/>
      <name val="Arial"/>
    </font>
    <font>
      <sz val="10"/>
      <color indexed="9"/>
      <name val="Garamond"/>
      <family val="1"/>
    </font>
    <font>
      <b/>
      <sz val="10"/>
      <color indexed="17"/>
      <name val="Garamond"/>
      <family val="1"/>
    </font>
    <font>
      <b/>
      <sz val="10"/>
      <color indexed="10"/>
      <name val="Garamond"/>
      <family val="1"/>
    </font>
    <font>
      <b/>
      <sz val="10"/>
      <color rgb="FFFF0000"/>
      <name val="Garamond"/>
      <family val="1"/>
    </font>
    <font>
      <b/>
      <sz val="10"/>
      <color theme="0" tint="-0.499984740745262"/>
      <name val="Garamond"/>
      <family val="1"/>
    </font>
    <font>
      <i/>
      <sz val="10"/>
      <color rgb="FFFF0000"/>
      <name val="Garamond"/>
      <family val="1"/>
    </font>
    <font>
      <b/>
      <i/>
      <sz val="10"/>
      <color rgb="FFFF0000"/>
      <name val="Garamond"/>
      <family val="1"/>
    </font>
  </fonts>
  <fills count="18">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13"/>
        <bgColor indexed="64"/>
      </patternFill>
    </fill>
    <fill>
      <patternFill patternType="solid">
        <fgColor indexed="18"/>
        <bgColor indexed="64"/>
      </patternFill>
    </fill>
    <fill>
      <patternFill patternType="solid">
        <fgColor indexed="10"/>
        <bgColor indexed="64"/>
      </patternFill>
    </fill>
    <fill>
      <patternFill patternType="solid">
        <fgColor indexed="20"/>
        <bgColor indexed="64"/>
      </patternFill>
    </fill>
    <fill>
      <patternFill patternType="solid">
        <fgColor indexed="48"/>
        <bgColor indexed="64"/>
      </patternFill>
    </fill>
    <fill>
      <patternFill patternType="solid">
        <fgColor indexed="53"/>
        <bgColor indexed="64"/>
      </patternFill>
    </fill>
    <fill>
      <patternFill patternType="solid">
        <fgColor indexed="51"/>
        <bgColor indexed="64"/>
      </patternFill>
    </fill>
    <fill>
      <patternFill patternType="solid">
        <fgColor indexed="8"/>
        <bgColor indexed="64"/>
      </patternFill>
    </fill>
    <fill>
      <patternFill patternType="solid">
        <fgColor indexed="52"/>
        <bgColor indexed="64"/>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theme="0" tint="-0.14999847407452621"/>
        <bgColor indexed="64"/>
      </patternFill>
    </fill>
    <fill>
      <patternFill patternType="solid">
        <fgColor rgb="FF92D050"/>
        <bgColor indexed="64"/>
      </patternFill>
    </fill>
  </fills>
  <borders count="1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55"/>
      </right>
      <top style="thin">
        <color indexed="55"/>
      </top>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top style="thin">
        <color indexed="55"/>
      </top>
      <bottom/>
      <diagonal/>
    </border>
    <border>
      <left/>
      <right/>
      <top style="thin">
        <color indexed="55"/>
      </top>
      <bottom/>
      <diagonal/>
    </border>
    <border>
      <left/>
      <right style="thin">
        <color indexed="64"/>
      </right>
      <top style="thin">
        <color indexed="55"/>
      </top>
      <bottom/>
      <diagonal/>
    </border>
    <border>
      <left style="thin">
        <color indexed="64"/>
      </left>
      <right style="thin">
        <color indexed="55"/>
      </right>
      <top/>
      <bottom/>
      <diagonal/>
    </border>
    <border>
      <left style="thin">
        <color indexed="55"/>
      </left>
      <right/>
      <top/>
      <bottom/>
      <diagonal/>
    </border>
    <border>
      <left style="thin">
        <color indexed="55"/>
      </left>
      <right style="thin">
        <color indexed="55"/>
      </right>
      <top/>
      <bottom/>
      <diagonal/>
    </border>
    <border>
      <left style="thin">
        <color indexed="55"/>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55"/>
      </right>
      <top/>
      <bottom style="thin">
        <color indexed="64"/>
      </bottom>
      <diagonal/>
    </border>
    <border>
      <left style="thin">
        <color indexed="55"/>
      </left>
      <right/>
      <top/>
      <bottom style="thin">
        <color indexed="64"/>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55"/>
      </bottom>
      <diagonal/>
    </border>
    <border>
      <left/>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thin">
        <color indexed="64"/>
      </left>
      <right style="thin">
        <color indexed="64"/>
      </right>
      <top style="hair">
        <color indexed="55"/>
      </top>
      <bottom style="hair">
        <color indexed="55"/>
      </bottom>
      <diagonal/>
    </border>
    <border>
      <left/>
      <right/>
      <top style="hair">
        <color indexed="55"/>
      </top>
      <bottom style="hair">
        <color indexed="55"/>
      </bottom>
      <diagonal/>
    </border>
    <border>
      <left style="thin">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thin">
        <color indexed="64"/>
      </right>
      <top style="hair">
        <color indexed="55"/>
      </top>
      <bottom style="hair">
        <color indexed="55"/>
      </bottom>
      <diagonal/>
    </border>
    <border>
      <left style="thin">
        <color indexed="64"/>
      </left>
      <right style="thin">
        <color indexed="64"/>
      </right>
      <top style="hair">
        <color indexed="55"/>
      </top>
      <bottom style="thin">
        <color indexed="64"/>
      </bottom>
      <diagonal/>
    </border>
    <border>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hair">
        <color indexed="55"/>
      </left>
      <right style="hair">
        <color indexed="55"/>
      </right>
      <top style="hair">
        <color indexed="55"/>
      </top>
      <bottom style="thin">
        <color indexed="64"/>
      </bottom>
      <diagonal/>
    </border>
    <border>
      <left style="hair">
        <color indexed="55"/>
      </left>
      <right style="thin">
        <color indexed="64"/>
      </right>
      <top style="hair">
        <color indexed="55"/>
      </top>
      <bottom style="thin">
        <color indexed="64"/>
      </bottom>
      <diagonal/>
    </border>
    <border>
      <left style="thin">
        <color indexed="64"/>
      </left>
      <right/>
      <top style="hair">
        <color indexed="55"/>
      </top>
      <bottom style="hair">
        <color indexed="55"/>
      </bottom>
      <diagonal/>
    </border>
    <border>
      <left/>
      <right style="thin">
        <color indexed="64"/>
      </right>
      <top style="hair">
        <color indexed="55"/>
      </top>
      <bottom style="hair">
        <color indexed="55"/>
      </bottom>
      <diagonal/>
    </border>
    <border>
      <left style="thin">
        <color indexed="64"/>
      </left>
      <right style="hair">
        <color indexed="55"/>
      </right>
      <top/>
      <bottom style="thin">
        <color indexed="64"/>
      </bottom>
      <diagonal/>
    </border>
    <border>
      <left style="hair">
        <color indexed="55"/>
      </left>
      <right style="hair">
        <color indexed="55"/>
      </right>
      <top/>
      <bottom style="thin">
        <color indexed="64"/>
      </bottom>
      <diagonal/>
    </border>
    <border>
      <left style="hair">
        <color indexed="55"/>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55"/>
      </bottom>
      <diagonal/>
    </border>
    <border>
      <left style="hair">
        <color indexed="64"/>
      </left>
      <right style="medium">
        <color indexed="64"/>
      </right>
      <top style="thin">
        <color indexed="64"/>
      </top>
      <bottom/>
      <diagonal/>
    </border>
    <border>
      <left style="medium">
        <color indexed="64"/>
      </left>
      <right style="hair">
        <color indexed="64"/>
      </right>
      <top style="hair">
        <color indexed="55"/>
      </top>
      <bottom style="hair">
        <color indexed="55"/>
      </bottom>
      <diagonal/>
    </border>
    <border>
      <left style="hair">
        <color indexed="64"/>
      </left>
      <right style="hair">
        <color indexed="64"/>
      </right>
      <top style="hair">
        <color indexed="55"/>
      </top>
      <bottom style="hair">
        <color indexed="55"/>
      </bottom>
      <diagonal/>
    </border>
    <border>
      <left style="hair">
        <color indexed="64"/>
      </left>
      <right style="medium">
        <color indexed="64"/>
      </right>
      <top style="hair">
        <color indexed="55"/>
      </top>
      <bottom style="hair">
        <color indexed="55"/>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55"/>
      </bottom>
      <diagonal/>
    </border>
    <border>
      <left style="hair">
        <color indexed="64"/>
      </left>
      <right style="medium">
        <color indexed="64"/>
      </right>
      <top/>
      <bottom/>
      <diagonal/>
    </border>
    <border>
      <left style="medium">
        <color indexed="64"/>
      </left>
      <right style="hair">
        <color indexed="64"/>
      </right>
      <top style="hair">
        <color indexed="55"/>
      </top>
      <bottom style="thin">
        <color indexed="64"/>
      </bottom>
      <diagonal/>
    </border>
    <border>
      <left style="hair">
        <color indexed="64"/>
      </left>
      <right style="hair">
        <color indexed="64"/>
      </right>
      <top style="hair">
        <color indexed="55"/>
      </top>
      <bottom style="thin">
        <color indexed="64"/>
      </bottom>
      <diagonal/>
    </border>
    <border>
      <left style="hair">
        <color indexed="64"/>
      </left>
      <right style="medium">
        <color indexed="64"/>
      </right>
      <top style="hair">
        <color indexed="55"/>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cellStyleXfs>
  <cellXfs count="473">
    <xf numFmtId="0" fontId="0" fillId="0" borderId="0" xfId="0"/>
    <xf numFmtId="0" fontId="0" fillId="0" borderId="0" xfId="0" applyBorder="1" applyProtection="1">
      <protection hidden="1"/>
    </xf>
    <xf numFmtId="0" fontId="0" fillId="0" borderId="0" xfId="0" applyBorder="1" applyAlignment="1" applyProtection="1">
      <alignment wrapText="1"/>
      <protection hidden="1"/>
    </xf>
    <xf numFmtId="0" fontId="0" fillId="0" borderId="0" xfId="0" applyBorder="1" applyAlignment="1" applyProtection="1">
      <alignment horizontal="center"/>
      <protection hidden="1"/>
    </xf>
    <xf numFmtId="0" fontId="0" fillId="0" borderId="0" xfId="0" applyBorder="1" applyAlignment="1" applyProtection="1">
      <alignment horizontal="center" vertical="center" wrapText="1"/>
      <protection hidden="1"/>
    </xf>
    <xf numFmtId="0" fontId="0" fillId="0" borderId="0" xfId="0" applyBorder="1"/>
    <xf numFmtId="0" fontId="2" fillId="2" borderId="0" xfId="0" applyFont="1" applyFill="1" applyBorder="1" applyAlignment="1" applyProtection="1">
      <alignment vertical="center"/>
      <protection hidden="1"/>
    </xf>
    <xf numFmtId="0" fontId="3" fillId="2" borderId="0" xfId="0" applyFont="1" applyFill="1" applyBorder="1" applyAlignment="1" applyProtection="1">
      <protection hidden="1"/>
    </xf>
    <xf numFmtId="0" fontId="5" fillId="2" borderId="0" xfId="0" applyFont="1" applyFill="1" applyBorder="1" applyAlignment="1" applyProtection="1">
      <alignment wrapText="1"/>
      <protection hidden="1"/>
    </xf>
    <xf numFmtId="0" fontId="7" fillId="0" borderId="0" xfId="0" applyFont="1" applyBorder="1" applyAlignment="1" applyProtection="1">
      <alignment wrapText="1"/>
      <protection hidden="1"/>
    </xf>
    <xf numFmtId="0" fontId="0" fillId="0" borderId="0" xfId="0" applyBorder="1" applyAlignment="1" applyProtection="1">
      <alignment horizontal="center" wrapText="1"/>
      <protection hidden="1"/>
    </xf>
    <xf numFmtId="0" fontId="8" fillId="3" borderId="5" xfId="0" applyFont="1" applyFill="1" applyBorder="1" applyAlignment="1" applyProtection="1">
      <alignment horizontal="center" vertical="center" wrapText="1"/>
      <protection hidden="1"/>
    </xf>
    <xf numFmtId="0" fontId="9" fillId="3" borderId="6" xfId="0" applyFont="1" applyFill="1" applyBorder="1" applyAlignment="1" applyProtection="1">
      <alignment vertical="center"/>
      <protection hidden="1"/>
    </xf>
    <xf numFmtId="0" fontId="9" fillId="3" borderId="6" xfId="0" applyFont="1" applyFill="1" applyBorder="1" applyAlignment="1" applyProtection="1">
      <alignment vertical="center" wrapText="1"/>
      <protection hidden="1"/>
    </xf>
    <xf numFmtId="0" fontId="9" fillId="3" borderId="7" xfId="0" applyFont="1" applyFill="1" applyBorder="1" applyAlignment="1" applyProtection="1">
      <alignment vertical="center" wrapText="1"/>
      <protection hidden="1"/>
    </xf>
    <xf numFmtId="0" fontId="10" fillId="0" borderId="9" xfId="0" applyFont="1" applyFill="1" applyBorder="1" applyAlignment="1" applyProtection="1">
      <alignment horizontal="center" vertical="center" wrapText="1"/>
      <protection hidden="1"/>
    </xf>
    <xf numFmtId="0" fontId="10" fillId="0" borderId="10" xfId="0" applyFont="1" applyFill="1" applyBorder="1" applyAlignment="1" applyProtection="1">
      <alignment horizontal="center" vertical="center"/>
      <protection hidden="1"/>
    </xf>
    <xf numFmtId="0" fontId="10" fillId="0" borderId="10" xfId="0" applyFont="1" applyFill="1" applyBorder="1" applyAlignment="1" applyProtection="1">
      <alignment vertical="center" wrapText="1"/>
      <protection hidden="1"/>
    </xf>
    <xf numFmtId="0" fontId="4" fillId="0" borderId="10" xfId="0" applyFont="1" applyFill="1" applyBorder="1" applyAlignment="1" applyProtection="1">
      <alignment horizontal="center" vertical="center"/>
      <protection hidden="1"/>
    </xf>
    <xf numFmtId="0" fontId="10" fillId="0" borderId="11" xfId="0" applyFont="1" applyFill="1" applyBorder="1" applyAlignment="1" applyProtection="1">
      <alignment horizontal="center" vertical="center" wrapText="1" shrinkToFit="1"/>
      <protection hidden="1"/>
    </xf>
    <xf numFmtId="0" fontId="12" fillId="0" borderId="0" xfId="0" applyFont="1" applyFill="1" applyBorder="1"/>
    <xf numFmtId="0" fontId="7" fillId="0" borderId="0" xfId="0" applyFont="1" applyFill="1" applyBorder="1"/>
    <xf numFmtId="0" fontId="13" fillId="0" borderId="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0" fontId="11" fillId="4" borderId="10"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wrapText="1"/>
      <protection hidden="1"/>
    </xf>
    <xf numFmtId="0" fontId="0" fillId="0" borderId="0" xfId="0" applyBorder="1" applyAlignment="1">
      <alignment vertical="top"/>
    </xf>
    <xf numFmtId="0" fontId="11" fillId="0" borderId="10" xfId="0" applyFont="1" applyBorder="1" applyAlignment="1" applyProtection="1">
      <alignment horizontal="center" vertical="center"/>
      <protection hidden="1"/>
    </xf>
    <xf numFmtId="0" fontId="8" fillId="5" borderId="9" xfId="0" applyFont="1" applyFill="1" applyBorder="1" applyAlignment="1" applyProtection="1">
      <alignment horizontal="center" vertical="center" wrapText="1"/>
      <protection hidden="1"/>
    </xf>
    <xf numFmtId="0" fontId="9" fillId="5" borderId="10" xfId="0" applyFont="1" applyFill="1" applyBorder="1" applyAlignment="1" applyProtection="1">
      <alignment vertical="center"/>
      <protection hidden="1"/>
    </xf>
    <xf numFmtId="0" fontId="9" fillId="5" borderId="10" xfId="0" applyFont="1" applyFill="1" applyBorder="1" applyAlignment="1" applyProtection="1">
      <alignment vertical="center" wrapText="1"/>
      <protection hidden="1"/>
    </xf>
    <xf numFmtId="0" fontId="9" fillId="5" borderId="12" xfId="0" applyFont="1" applyFill="1" applyBorder="1" applyAlignment="1" applyProtection="1">
      <alignment vertical="center" wrapText="1"/>
      <protection hidden="1"/>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10" fillId="0" borderId="0" xfId="0" applyFont="1" applyFill="1" applyBorder="1" applyAlignment="1" applyProtection="1">
      <alignment horizontal="left" vertical="center" wrapText="1"/>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textRotation="255"/>
      <protection locked="0"/>
    </xf>
    <xf numFmtId="0" fontId="10" fillId="0" borderId="0" xfId="0" applyFont="1" applyFill="1" applyBorder="1" applyAlignment="1" applyProtection="1">
      <alignment horizontal="left" vertical="center" wrapText="1" shrinkToFit="1"/>
    </xf>
    <xf numFmtId="0" fontId="14"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0" fillId="0" borderId="0" xfId="0" applyFill="1" applyBorder="1"/>
    <xf numFmtId="0" fontId="8" fillId="6" borderId="9" xfId="0" applyFont="1" applyFill="1" applyBorder="1" applyAlignment="1" applyProtection="1">
      <alignment horizontal="center" vertical="center" wrapText="1"/>
      <protection hidden="1"/>
    </xf>
    <xf numFmtId="0" fontId="9" fillId="6" borderId="10" xfId="0" applyFont="1" applyFill="1" applyBorder="1" applyAlignment="1" applyProtection="1">
      <alignment vertical="center"/>
      <protection hidden="1"/>
    </xf>
    <xf numFmtId="0" fontId="9" fillId="6" borderId="10" xfId="0" applyFont="1" applyFill="1" applyBorder="1" applyAlignment="1" applyProtection="1">
      <alignment vertical="center" wrapText="1"/>
      <protection hidden="1"/>
    </xf>
    <xf numFmtId="0" fontId="9" fillId="6" borderId="12" xfId="0" applyFont="1" applyFill="1" applyBorder="1" applyAlignment="1" applyProtection="1">
      <alignment vertical="center" wrapText="1"/>
      <protection hidden="1"/>
    </xf>
    <xf numFmtId="0" fontId="8" fillId="7" borderId="9" xfId="0" applyFont="1" applyFill="1" applyBorder="1" applyAlignment="1" applyProtection="1">
      <alignment horizontal="center" vertical="center" wrapText="1"/>
      <protection hidden="1"/>
    </xf>
    <xf numFmtId="0" fontId="9" fillId="7" borderId="10" xfId="0" applyFont="1" applyFill="1" applyBorder="1" applyAlignment="1" applyProtection="1">
      <alignment vertical="center"/>
      <protection hidden="1"/>
    </xf>
    <xf numFmtId="0" fontId="9" fillId="7" borderId="10" xfId="0" applyFont="1" applyFill="1" applyBorder="1" applyAlignment="1" applyProtection="1">
      <alignment vertical="center" wrapText="1"/>
      <protection hidden="1"/>
    </xf>
    <xf numFmtId="0" fontId="9" fillId="7" borderId="12" xfId="0" applyFont="1" applyFill="1" applyBorder="1" applyAlignment="1" applyProtection="1">
      <alignment vertical="center" wrapText="1"/>
      <protection hidden="1"/>
    </xf>
    <xf numFmtId="0" fontId="8" fillId="8" borderId="9" xfId="0" applyFont="1" applyFill="1" applyBorder="1" applyAlignment="1" applyProtection="1">
      <alignment horizontal="center" vertical="center" wrapText="1"/>
      <protection hidden="1"/>
    </xf>
    <xf numFmtId="0" fontId="9" fillId="8" borderId="10" xfId="0" applyFont="1" applyFill="1" applyBorder="1" applyAlignment="1" applyProtection="1">
      <alignment vertical="center"/>
      <protection hidden="1"/>
    </xf>
    <xf numFmtId="0" fontId="9" fillId="8" borderId="10" xfId="0" applyFont="1" applyFill="1" applyBorder="1" applyAlignment="1" applyProtection="1">
      <alignment vertical="center" wrapText="1"/>
      <protection hidden="1"/>
    </xf>
    <xf numFmtId="0" fontId="9" fillId="8" borderId="12" xfId="0" applyFont="1" applyFill="1" applyBorder="1" applyAlignment="1" applyProtection="1">
      <alignment vertical="center" wrapText="1"/>
      <protection hidden="1"/>
    </xf>
    <xf numFmtId="0" fontId="8"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vertical="center"/>
      <protection hidden="1"/>
    </xf>
    <xf numFmtId="0" fontId="9" fillId="9" borderId="10" xfId="0" applyFont="1" applyFill="1" applyBorder="1" applyAlignment="1" applyProtection="1">
      <alignment vertical="center" wrapText="1"/>
      <protection hidden="1"/>
    </xf>
    <xf numFmtId="0" fontId="9" fillId="9" borderId="12" xfId="0" applyFont="1" applyFill="1" applyBorder="1" applyAlignment="1" applyProtection="1">
      <alignment vertical="center" wrapText="1"/>
      <protection hidden="1"/>
    </xf>
    <xf numFmtId="0" fontId="9" fillId="10" borderId="17" xfId="0" applyFont="1" applyFill="1" applyBorder="1" applyAlignment="1" applyProtection="1">
      <alignment horizontal="left" vertical="center"/>
      <protection hidden="1"/>
    </xf>
    <xf numFmtId="0" fontId="7" fillId="0" borderId="0" xfId="0" applyFont="1"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vertical="center" wrapText="1"/>
    </xf>
    <xf numFmtId="0" fontId="16" fillId="11" borderId="0" xfId="0" applyFont="1" applyFill="1" applyAlignment="1">
      <alignment wrapText="1"/>
    </xf>
    <xf numFmtId="0" fontId="17" fillId="0" borderId="0" xfId="0" applyFont="1" applyAlignment="1">
      <alignment wrapText="1"/>
    </xf>
    <xf numFmtId="0" fontId="18" fillId="0" borderId="0" xfId="0" applyFont="1" applyAlignment="1">
      <alignment wrapText="1"/>
    </xf>
    <xf numFmtId="0" fontId="0" fillId="0" borderId="0" xfId="0" applyNumberFormat="1" applyAlignment="1">
      <alignment wrapText="1"/>
    </xf>
    <xf numFmtId="0" fontId="0" fillId="0" borderId="0" xfId="0" applyAlignment="1">
      <alignment wrapText="1"/>
    </xf>
    <xf numFmtId="0" fontId="0" fillId="12" borderId="0" xfId="0" applyFill="1" applyAlignment="1">
      <alignment wrapText="1"/>
    </xf>
    <xf numFmtId="0" fontId="19" fillId="11" borderId="0" xfId="0" applyFont="1" applyFill="1"/>
    <xf numFmtId="0" fontId="17" fillId="0" borderId="0" xfId="0" applyFont="1"/>
    <xf numFmtId="22" fontId="0" fillId="0" borderId="0" xfId="0" applyNumberFormat="1"/>
    <xf numFmtId="0" fontId="7" fillId="0" borderId="5" xfId="0" applyFont="1" applyBorder="1"/>
    <xf numFmtId="0" fontId="7" fillId="12" borderId="6" xfId="0" applyFont="1" applyFill="1" applyBorder="1" applyProtection="1">
      <protection locked="0"/>
    </xf>
    <xf numFmtId="0" fontId="7" fillId="13" borderId="19" xfId="0" applyFont="1" applyFill="1" applyBorder="1" applyAlignment="1">
      <alignment horizontal="center"/>
    </xf>
    <xf numFmtId="0" fontId="7" fillId="0" borderId="9" xfId="0" applyFont="1" applyBorder="1"/>
    <xf numFmtId="0" fontId="7" fillId="12" borderId="10" xfId="0" applyFont="1" applyFill="1" applyBorder="1" applyProtection="1">
      <protection locked="0"/>
    </xf>
    <xf numFmtId="0" fontId="7" fillId="13" borderId="20" xfId="0" applyFont="1" applyFill="1" applyBorder="1" applyAlignment="1">
      <alignment horizontal="center"/>
    </xf>
    <xf numFmtId="0" fontId="7" fillId="13" borderId="11" xfId="0" applyFont="1" applyFill="1" applyBorder="1" applyAlignment="1">
      <alignment horizontal="center"/>
    </xf>
    <xf numFmtId="0" fontId="0" fillId="0" borderId="21" xfId="0" applyBorder="1"/>
    <xf numFmtId="2" fontId="0" fillId="13" borderId="22" xfId="0" applyNumberFormat="1" applyFill="1" applyBorder="1"/>
    <xf numFmtId="0" fontId="7" fillId="13" borderId="23" xfId="0" applyFont="1" applyFill="1" applyBorder="1" applyAlignment="1">
      <alignment horizontal="center"/>
    </xf>
    <xf numFmtId="0" fontId="0" fillId="0" borderId="24" xfId="0" applyBorder="1"/>
    <xf numFmtId="10" fontId="0" fillId="13" borderId="25" xfId="0" applyNumberFormat="1" applyFill="1" applyBorder="1"/>
    <xf numFmtId="0" fontId="0" fillId="13" borderId="25" xfId="0" applyFill="1" applyBorder="1"/>
    <xf numFmtId="1" fontId="0" fillId="13" borderId="25" xfId="0" applyNumberFormat="1" applyFill="1" applyBorder="1"/>
    <xf numFmtId="2" fontId="0" fillId="13" borderId="25" xfId="0" applyNumberFormat="1" applyFill="1" applyBorder="1"/>
    <xf numFmtId="0" fontId="0" fillId="0" borderId="24" xfId="0" applyBorder="1" applyAlignment="1">
      <alignment vertical="top"/>
    </xf>
    <xf numFmtId="164" fontId="0" fillId="13" borderId="25" xfId="0" applyNumberFormat="1" applyFill="1" applyBorder="1"/>
    <xf numFmtId="165" fontId="0" fillId="13" borderId="25" xfId="0" applyNumberFormat="1" applyFill="1" applyBorder="1"/>
    <xf numFmtId="0" fontId="7" fillId="13" borderId="26" xfId="0" applyFont="1" applyFill="1" applyBorder="1" applyAlignment="1">
      <alignment horizontal="center"/>
    </xf>
    <xf numFmtId="0" fontId="0" fillId="0" borderId="27" xfId="0" applyBorder="1" applyAlignment="1">
      <alignment vertical="top"/>
    </xf>
    <xf numFmtId="1" fontId="0" fillId="13" borderId="28" xfId="0" applyNumberFormat="1" applyFill="1" applyBorder="1"/>
    <xf numFmtId="1" fontId="7" fillId="13" borderId="29" xfId="0" applyNumberFormat="1" applyFont="1" applyFill="1" applyBorder="1" applyAlignment="1">
      <alignment horizontal="center"/>
    </xf>
    <xf numFmtId="0" fontId="20" fillId="0" borderId="30" xfId="0" applyFont="1" applyBorder="1" applyAlignment="1">
      <alignment vertical="top"/>
    </xf>
    <xf numFmtId="164" fontId="20" fillId="0" borderId="0" xfId="0" applyNumberFormat="1" applyFont="1" applyAlignment="1">
      <alignment horizontal="center" vertical="center"/>
    </xf>
    <xf numFmtId="0" fontId="21" fillId="0" borderId="0" xfId="0" applyFont="1" applyAlignment="1">
      <alignment horizontal="right" vertical="center"/>
    </xf>
    <xf numFmtId="0" fontId="20" fillId="0" borderId="0" xfId="0" applyFont="1" applyAlignment="1">
      <alignment horizontal="center" vertical="center"/>
    </xf>
    <xf numFmtId="0" fontId="0" fillId="14" borderId="0" xfId="0" applyFill="1"/>
    <xf numFmtId="0" fontId="0" fillId="6" borderId="0" xfId="0" applyFill="1"/>
    <xf numFmtId="0" fontId="0" fillId="11" borderId="0" xfId="0" applyFill="1"/>
    <xf numFmtId="0" fontId="7" fillId="0" borderId="10" xfId="0" applyFont="1" applyBorder="1" applyAlignment="1">
      <alignment horizontal="center"/>
    </xf>
    <xf numFmtId="0" fontId="0" fillId="0" borderId="10" xfId="0" applyBorder="1"/>
    <xf numFmtId="0" fontId="7" fillId="13" borderId="10" xfId="0" applyFont="1" applyFill="1" applyBorder="1"/>
    <xf numFmtId="166" fontId="7" fillId="12" borderId="10" xfId="2" applyNumberFormat="1" applyFont="1" applyFill="1" applyBorder="1" applyProtection="1">
      <protection locked="0"/>
    </xf>
    <xf numFmtId="0" fontId="21" fillId="0" borderId="0" xfId="0" applyFont="1" applyAlignment="1">
      <alignment vertical="center"/>
    </xf>
    <xf numFmtId="0" fontId="17" fillId="0" borderId="0" xfId="0" applyFont="1" applyFill="1" applyAlignment="1">
      <alignment horizontal="left" vertical="center" wrapText="1"/>
    </xf>
    <xf numFmtId="0" fontId="25" fillId="0" borderId="0" xfId="0" applyFont="1" applyFill="1" applyAlignment="1">
      <alignment horizontal="left" vertical="center" wrapText="1"/>
    </xf>
    <xf numFmtId="0" fontId="25" fillId="0" borderId="0" xfId="0" applyFont="1" applyAlignment="1">
      <alignment vertical="center"/>
    </xf>
    <xf numFmtId="0" fontId="27" fillId="0" borderId="0" xfId="0" applyFont="1" applyAlignment="1">
      <alignment vertical="center"/>
    </xf>
    <xf numFmtId="49" fontId="25" fillId="0" borderId="31" xfId="0" applyNumberFormat="1" applyFont="1" applyBorder="1" applyAlignment="1">
      <alignment vertical="center" wrapText="1"/>
    </xf>
    <xf numFmtId="49" fontId="25" fillId="0" borderId="32" xfId="0" applyNumberFormat="1" applyFont="1" applyBorder="1" applyAlignment="1">
      <alignment vertical="center" wrapText="1"/>
    </xf>
    <xf numFmtId="49" fontId="25" fillId="0" borderId="33" xfId="0" applyNumberFormat="1" applyFont="1" applyBorder="1" applyAlignment="1">
      <alignment vertical="center" wrapText="1"/>
    </xf>
    <xf numFmtId="49" fontId="28" fillId="0" borderId="34" xfId="0" applyNumberFormat="1" applyFont="1" applyFill="1" applyBorder="1" applyAlignment="1">
      <alignment horizontal="center" vertical="center" wrapText="1"/>
    </xf>
    <xf numFmtId="0" fontId="25" fillId="0" borderId="0" xfId="0" applyFont="1"/>
    <xf numFmtId="0" fontId="31" fillId="0" borderId="51"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center" vertical="center" wrapText="1"/>
      <protection hidden="1"/>
    </xf>
    <xf numFmtId="49" fontId="30" fillId="0" borderId="52" xfId="0" applyNumberFormat="1" applyFont="1" applyFill="1" applyBorder="1" applyAlignment="1" applyProtection="1">
      <alignment horizontal="center" vertical="center" wrapText="1"/>
      <protection hidden="1"/>
    </xf>
    <xf numFmtId="0" fontId="25" fillId="0" borderId="53" xfId="0" applyFont="1" applyFill="1" applyBorder="1" applyAlignment="1" applyProtection="1">
      <alignment horizontal="left" vertical="center" wrapText="1"/>
      <protection hidden="1"/>
    </xf>
    <xf numFmtId="0" fontId="25" fillId="0" borderId="54" xfId="0" applyFont="1" applyFill="1" applyBorder="1" applyAlignment="1" applyProtection="1">
      <alignment horizontal="left" vertical="center" wrapText="1"/>
      <protection hidden="1"/>
    </xf>
    <xf numFmtId="49" fontId="32" fillId="0" borderId="53" xfId="0" applyNumberFormat="1" applyFont="1" applyFill="1" applyBorder="1" applyAlignment="1" applyProtection="1">
      <alignment horizontal="center" vertical="center" wrapText="1"/>
      <protection hidden="1"/>
    </xf>
    <xf numFmtId="49" fontId="32" fillId="0" borderId="55" xfId="0" applyNumberFormat="1" applyFont="1" applyFill="1" applyBorder="1" applyAlignment="1" applyProtection="1">
      <alignment horizontal="center" vertical="center" wrapText="1"/>
      <protection hidden="1"/>
    </xf>
    <xf numFmtId="49" fontId="32" fillId="0" borderId="56" xfId="0" applyNumberFormat="1" applyFont="1" applyFill="1" applyBorder="1" applyAlignment="1" applyProtection="1">
      <alignment horizontal="center" vertical="center" wrapText="1"/>
      <protection hidden="1"/>
    </xf>
    <xf numFmtId="49" fontId="32" fillId="0" borderId="57" xfId="0" applyNumberFormat="1" applyFont="1" applyFill="1" applyBorder="1" applyAlignment="1" applyProtection="1">
      <alignment horizontal="center" vertical="center" wrapText="1"/>
      <protection hidden="1"/>
    </xf>
    <xf numFmtId="0" fontId="32" fillId="0" borderId="58" xfId="0" applyFont="1" applyFill="1" applyBorder="1" applyAlignment="1" applyProtection="1">
      <alignment horizontal="center" vertical="center" wrapText="1"/>
      <protection hidden="1"/>
    </xf>
    <xf numFmtId="0" fontId="32" fillId="0" borderId="4" xfId="0" applyFont="1" applyFill="1" applyBorder="1" applyAlignment="1" applyProtection="1">
      <alignment horizontal="center" vertical="center" wrapText="1"/>
      <protection hidden="1"/>
    </xf>
    <xf numFmtId="49" fontId="32" fillId="0" borderId="59" xfId="0" applyNumberFormat="1" applyFont="1" applyFill="1" applyBorder="1" applyAlignment="1" applyProtection="1">
      <alignment horizontal="center" vertical="center" wrapText="1"/>
      <protection hidden="1"/>
    </xf>
    <xf numFmtId="49" fontId="32" fillId="0" borderId="58" xfId="0" applyNumberFormat="1" applyFont="1" applyFill="1" applyBorder="1" applyAlignment="1" applyProtection="1">
      <alignment horizontal="center" vertical="center" wrapText="1"/>
      <protection hidden="1"/>
    </xf>
    <xf numFmtId="0" fontId="33" fillId="0" borderId="0" xfId="0" applyFont="1" applyAlignment="1">
      <alignment vertical="center"/>
    </xf>
    <xf numFmtId="49" fontId="25" fillId="0" borderId="50" xfId="0" applyNumberFormat="1" applyFont="1" applyBorder="1" applyAlignment="1" applyProtection="1">
      <alignment vertical="center"/>
      <protection hidden="1"/>
    </xf>
    <xf numFmtId="49" fontId="25" fillId="0" borderId="52" xfId="0" applyNumberFormat="1" applyFont="1" applyBorder="1" applyAlignment="1" applyProtection="1">
      <alignment vertical="center"/>
      <protection hidden="1"/>
    </xf>
    <xf numFmtId="49" fontId="25" fillId="0" borderId="51" xfId="0" applyNumberFormat="1" applyFont="1" applyBorder="1" applyAlignment="1" applyProtection="1">
      <alignment vertical="center"/>
      <protection hidden="1"/>
    </xf>
    <xf numFmtId="49" fontId="25" fillId="0" borderId="0" xfId="0" applyNumberFormat="1" applyFont="1" applyBorder="1" applyAlignment="1" applyProtection="1">
      <alignment vertical="center"/>
      <protection hidden="1"/>
    </xf>
    <xf numFmtId="49" fontId="7" fillId="13" borderId="60" xfId="0" applyNumberFormat="1" applyFont="1" applyFill="1" applyBorder="1" applyAlignment="1" applyProtection="1">
      <alignment horizontal="left" vertical="center" wrapText="1"/>
      <protection locked="0"/>
    </xf>
    <xf numFmtId="0" fontId="7" fillId="13" borderId="61" xfId="0" applyFont="1" applyFill="1" applyBorder="1" applyAlignment="1" applyProtection="1">
      <alignment vertical="center" wrapText="1"/>
      <protection locked="0"/>
    </xf>
    <xf numFmtId="0" fontId="7" fillId="13" borderId="62" xfId="0" applyFont="1" applyFill="1" applyBorder="1" applyAlignment="1" applyProtection="1">
      <alignment vertical="center" wrapText="1"/>
      <protection locked="0"/>
    </xf>
    <xf numFmtId="0" fontId="7" fillId="13" borderId="63" xfId="0" applyFont="1" applyFill="1" applyBorder="1" applyAlignment="1" applyProtection="1">
      <alignment vertical="center" wrapText="1"/>
      <protection locked="0"/>
    </xf>
    <xf numFmtId="0" fontId="7" fillId="13" borderId="60" xfId="0" applyFont="1" applyFill="1" applyBorder="1" applyAlignment="1" applyProtection="1">
      <alignment vertical="center" wrapText="1"/>
      <protection locked="0"/>
    </xf>
    <xf numFmtId="0" fontId="25" fillId="0" borderId="0" xfId="0" applyFont="1" applyFill="1" applyAlignment="1">
      <alignment vertical="center"/>
    </xf>
    <xf numFmtId="49" fontId="32" fillId="0" borderId="64" xfId="0" applyNumberFormat="1" applyFont="1" applyFill="1" applyBorder="1" applyAlignment="1" applyProtection="1">
      <alignment horizontal="left" vertical="center" wrapText="1"/>
      <protection locked="0"/>
    </xf>
    <xf numFmtId="0" fontId="32" fillId="0" borderId="65" xfId="0" applyFont="1" applyFill="1" applyBorder="1" applyAlignment="1" applyProtection="1">
      <alignment horizontal="left" vertical="center" indent="1"/>
      <protection locked="0"/>
    </xf>
    <xf numFmtId="167" fontId="32" fillId="0" borderId="66" xfId="0" applyNumberFormat="1" applyFont="1" applyFill="1" applyBorder="1" applyAlignment="1" applyProtection="1">
      <alignment vertical="center"/>
      <protection locked="0"/>
    </xf>
    <xf numFmtId="167" fontId="32" fillId="0" borderId="67" xfId="0" applyNumberFormat="1" applyFont="1" applyFill="1" applyBorder="1" applyAlignment="1" applyProtection="1">
      <alignment vertical="center" wrapText="1"/>
      <protection locked="0"/>
    </xf>
    <xf numFmtId="167" fontId="32" fillId="0" borderId="68" xfId="0" applyNumberFormat="1" applyFont="1" applyFill="1" applyBorder="1" applyAlignment="1" applyProtection="1">
      <alignment vertical="center" wrapText="1"/>
      <protection locked="0"/>
    </xf>
    <xf numFmtId="167" fontId="32" fillId="0" borderId="64" xfId="0" applyNumberFormat="1" applyFont="1" applyFill="1" applyBorder="1" applyAlignment="1" applyProtection="1">
      <alignment vertical="center" wrapText="1"/>
      <protection locked="0"/>
    </xf>
    <xf numFmtId="9" fontId="32" fillId="0" borderId="66" xfId="2" applyFont="1" applyFill="1" applyBorder="1" applyAlignment="1" applyProtection="1">
      <alignment horizontal="center" vertical="center" wrapText="1"/>
      <protection locked="0"/>
    </xf>
    <xf numFmtId="9" fontId="32" fillId="0" borderId="67" xfId="2" applyFont="1" applyFill="1" applyBorder="1" applyAlignment="1" applyProtection="1">
      <alignment horizontal="center" vertical="center" wrapText="1"/>
      <protection locked="0"/>
    </xf>
    <xf numFmtId="167" fontId="32" fillId="0" borderId="66" xfId="0" applyNumberFormat="1" applyFont="1" applyFill="1" applyBorder="1" applyAlignment="1" applyProtection="1">
      <alignment vertical="center" wrapText="1"/>
      <protection locked="0"/>
    </xf>
    <xf numFmtId="0" fontId="32" fillId="0" borderId="0" xfId="0" applyFont="1" applyFill="1" applyAlignment="1">
      <alignment vertical="center"/>
    </xf>
    <xf numFmtId="49" fontId="32" fillId="0" borderId="69" xfId="0" applyNumberFormat="1" applyFont="1" applyFill="1" applyBorder="1" applyAlignment="1" applyProtection="1">
      <alignment horizontal="left" vertical="center" wrapText="1"/>
      <protection locked="0"/>
    </xf>
    <xf numFmtId="0" fontId="32" fillId="0" borderId="70" xfId="0" applyFont="1" applyFill="1" applyBorder="1" applyAlignment="1" applyProtection="1">
      <alignment horizontal="left" vertical="center" indent="1"/>
      <protection locked="0"/>
    </xf>
    <xf numFmtId="167" fontId="32" fillId="0" borderId="71" xfId="0" applyNumberFormat="1" applyFont="1" applyFill="1" applyBorder="1" applyAlignment="1" applyProtection="1">
      <alignment vertical="center"/>
      <protection locked="0"/>
    </xf>
    <xf numFmtId="167" fontId="32" fillId="0" borderId="72" xfId="0" applyNumberFormat="1" applyFont="1" applyFill="1" applyBorder="1" applyAlignment="1" applyProtection="1">
      <alignment vertical="center" wrapText="1"/>
      <protection locked="0"/>
    </xf>
    <xf numFmtId="167" fontId="32" fillId="0" borderId="73" xfId="0" applyNumberFormat="1" applyFont="1" applyFill="1" applyBorder="1" applyAlignment="1" applyProtection="1">
      <alignment vertical="center" wrapText="1"/>
      <protection locked="0"/>
    </xf>
    <xf numFmtId="167" fontId="32" fillId="0" borderId="69" xfId="0" applyNumberFormat="1" applyFont="1" applyFill="1" applyBorder="1" applyAlignment="1" applyProtection="1">
      <alignment vertical="center" wrapText="1"/>
      <protection locked="0"/>
    </xf>
    <xf numFmtId="9" fontId="32" fillId="0" borderId="71" xfId="2" applyFont="1" applyFill="1" applyBorder="1" applyAlignment="1" applyProtection="1">
      <alignment horizontal="center" vertical="center" wrapText="1"/>
      <protection locked="0"/>
    </xf>
    <xf numFmtId="9" fontId="32" fillId="0" borderId="72" xfId="2" applyFont="1" applyFill="1" applyBorder="1" applyAlignment="1" applyProtection="1">
      <alignment horizontal="center" vertical="center" wrapText="1"/>
      <protection locked="0"/>
    </xf>
    <xf numFmtId="167" fontId="32" fillId="0" borderId="71" xfId="0" applyNumberFormat="1" applyFont="1" applyFill="1" applyBorder="1" applyAlignment="1" applyProtection="1">
      <alignment vertical="center" wrapText="1"/>
      <protection locked="0"/>
    </xf>
    <xf numFmtId="49" fontId="7" fillId="0" borderId="64" xfId="0" applyNumberFormat="1" applyFont="1" applyFill="1" applyBorder="1" applyAlignment="1" applyProtection="1">
      <alignment horizontal="left" vertical="center" wrapText="1"/>
      <protection locked="0"/>
    </xf>
    <xf numFmtId="0" fontId="7" fillId="0" borderId="65" xfId="0" applyFont="1" applyFill="1" applyBorder="1" applyAlignment="1" applyProtection="1">
      <alignment vertical="center" wrapText="1"/>
      <protection locked="0"/>
    </xf>
    <xf numFmtId="0" fontId="7" fillId="0" borderId="74" xfId="0" applyFont="1" applyFill="1" applyBorder="1" applyAlignment="1" applyProtection="1">
      <alignment vertical="center" wrapText="1"/>
      <protection locked="0"/>
    </xf>
    <xf numFmtId="0" fontId="7" fillId="0" borderId="75" xfId="0" applyFont="1" applyFill="1" applyBorder="1" applyAlignment="1" applyProtection="1">
      <alignment vertical="center" wrapText="1"/>
      <protection locked="0"/>
    </xf>
    <xf numFmtId="0" fontId="7" fillId="0" borderId="64" xfId="0" applyFont="1" applyFill="1" applyBorder="1" applyAlignment="1" applyProtection="1">
      <alignment vertical="center" wrapText="1"/>
      <protection locked="0"/>
    </xf>
    <xf numFmtId="49" fontId="25" fillId="0" borderId="57" xfId="0" applyNumberFormat="1" applyFont="1" applyBorder="1" applyAlignment="1" applyProtection="1">
      <alignment horizontal="left" vertical="center" wrapText="1"/>
    </xf>
    <xf numFmtId="0" fontId="7" fillId="0" borderId="4" xfId="0" applyFont="1" applyBorder="1" applyAlignment="1" applyProtection="1">
      <alignment vertical="center"/>
    </xf>
    <xf numFmtId="167" fontId="34" fillId="0" borderId="76" xfId="0" applyNumberFormat="1" applyFont="1" applyBorder="1" applyAlignment="1" applyProtection="1">
      <alignment vertical="center"/>
    </xf>
    <xf numFmtId="167" fontId="34" fillId="0" borderId="77" xfId="0" applyNumberFormat="1" applyFont="1" applyBorder="1" applyAlignment="1" applyProtection="1">
      <alignment vertical="center"/>
    </xf>
    <xf numFmtId="167" fontId="34" fillId="0" borderId="78" xfId="0" applyNumberFormat="1" applyFont="1" applyBorder="1" applyAlignment="1" applyProtection="1">
      <alignment vertical="center"/>
    </xf>
    <xf numFmtId="167" fontId="34" fillId="0" borderId="57" xfId="0" applyNumberFormat="1" applyFont="1" applyBorder="1" applyAlignment="1" applyProtection="1">
      <alignment vertical="center" wrapText="1"/>
    </xf>
    <xf numFmtId="9" fontId="34" fillId="0" borderId="76" xfId="2" applyFont="1" applyBorder="1" applyAlignment="1" applyProtection="1">
      <alignment horizontal="center" vertical="center" wrapText="1"/>
    </xf>
    <xf numFmtId="167" fontId="34" fillId="0" borderId="77" xfId="2" applyNumberFormat="1" applyFont="1" applyBorder="1" applyAlignment="1" applyProtection="1">
      <alignment horizontal="center" vertical="center" wrapText="1"/>
    </xf>
    <xf numFmtId="167" fontId="34" fillId="0" borderId="78" xfId="0" applyNumberFormat="1" applyFont="1" applyBorder="1" applyAlignment="1" applyProtection="1">
      <alignment vertical="center" wrapText="1"/>
    </xf>
    <xf numFmtId="167" fontId="34" fillId="0" borderId="76" xfId="0" applyNumberFormat="1" applyFont="1" applyBorder="1" applyAlignment="1" applyProtection="1">
      <alignment vertical="center" wrapText="1"/>
    </xf>
    <xf numFmtId="9" fontId="35" fillId="0" borderId="19" xfId="0" applyNumberFormat="1" applyFont="1" applyFill="1" applyBorder="1" applyAlignment="1" applyProtection="1">
      <alignment horizontal="center" vertical="center"/>
    </xf>
    <xf numFmtId="9" fontId="7" fillId="0" borderId="0" xfId="0" applyNumberFormat="1" applyFont="1" applyBorder="1" applyAlignment="1">
      <alignment vertical="center" wrapText="1"/>
    </xf>
    <xf numFmtId="9" fontId="25" fillId="0" borderId="0" xfId="0" applyNumberFormat="1" applyFont="1" applyAlignment="1">
      <alignment vertical="center"/>
    </xf>
    <xf numFmtId="9" fontId="25" fillId="0" borderId="0" xfId="0" applyNumberFormat="1" applyFont="1" applyBorder="1" applyAlignment="1">
      <alignment vertical="center" wrapText="1"/>
    </xf>
    <xf numFmtId="9" fontId="35" fillId="0" borderId="23" xfId="0" applyNumberFormat="1" applyFont="1" applyFill="1" applyBorder="1" applyAlignment="1" applyProtection="1">
      <alignment horizontal="center" vertical="center"/>
    </xf>
    <xf numFmtId="49" fontId="17" fillId="0" borderId="0" xfId="0" applyNumberFormat="1" applyFont="1" applyFill="1" applyBorder="1" applyAlignment="1">
      <alignment horizontal="left" vertical="center"/>
    </xf>
    <xf numFmtId="0" fontId="25" fillId="0" borderId="0" xfId="0" applyFont="1" applyBorder="1" applyAlignment="1">
      <alignment vertical="center"/>
    </xf>
    <xf numFmtId="9" fontId="35" fillId="0" borderId="29" xfId="0" applyNumberFormat="1" applyFont="1" applyFill="1" applyBorder="1" applyAlignment="1" applyProtection="1">
      <alignment horizontal="center" vertical="center"/>
    </xf>
    <xf numFmtId="0" fontId="24" fillId="11" borderId="0" xfId="0" applyFont="1" applyFill="1" applyAlignment="1">
      <alignment horizontal="left" vertical="center" wrapText="1"/>
    </xf>
    <xf numFmtId="0" fontId="21" fillId="0" borderId="0" xfId="0" applyFont="1" applyFill="1" applyAlignment="1">
      <alignment vertical="center"/>
    </xf>
    <xf numFmtId="0" fontId="18" fillId="0" borderId="0" xfId="0" applyFont="1" applyAlignment="1">
      <alignment horizontal="left" vertical="center" wrapText="1"/>
    </xf>
    <xf numFmtId="0" fontId="7" fillId="0" borderId="0" xfId="0" applyFont="1" applyAlignment="1">
      <alignment horizontal="left" vertical="center" wrapText="1"/>
    </xf>
    <xf numFmtId="0" fontId="25" fillId="12" borderId="0" xfId="0" applyFont="1" applyFill="1" applyAlignment="1">
      <alignment horizontal="left" vertical="center" wrapText="1"/>
    </xf>
    <xf numFmtId="3" fontId="25" fillId="0" borderId="0" xfId="0" applyNumberFormat="1" applyFont="1" applyFill="1" applyBorder="1" applyAlignment="1">
      <alignment horizontal="left" vertical="center" wrapText="1"/>
    </xf>
    <xf numFmtId="0" fontId="25" fillId="0" borderId="0" xfId="0" applyFont="1" applyBorder="1" applyAlignment="1">
      <alignment horizontal="left" vertical="center" wrapText="1"/>
    </xf>
    <xf numFmtId="0" fontId="3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17" fillId="0" borderId="0" xfId="0" applyFont="1" applyBorder="1" applyAlignment="1">
      <alignment vertical="center" wrapText="1"/>
    </xf>
    <xf numFmtId="0" fontId="17" fillId="0" borderId="0" xfId="0" applyFont="1" applyAlignment="1">
      <alignment vertical="center" wrapText="1"/>
    </xf>
    <xf numFmtId="1" fontId="7" fillId="0" borderId="10" xfId="0" applyNumberFormat="1" applyFont="1" applyFill="1" applyBorder="1" applyAlignment="1">
      <alignment horizontal="center" vertical="center"/>
    </xf>
    <xf numFmtId="0" fontId="25" fillId="0" borderId="0" xfId="0" applyFont="1" applyFill="1" applyBorder="1" applyAlignment="1">
      <alignment vertical="center"/>
    </xf>
    <xf numFmtId="1" fontId="7" fillId="0" borderId="10" xfId="0" applyNumberFormat="1" applyFont="1" applyFill="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vertical="center" wrapText="1"/>
    </xf>
    <xf numFmtId="3" fontId="36" fillId="0" borderId="0" xfId="0" applyNumberFormat="1" applyFont="1" applyFill="1" applyBorder="1" applyAlignment="1">
      <alignment horizontal="left" vertical="center" wrapText="1"/>
    </xf>
    <xf numFmtId="49" fontId="7" fillId="0" borderId="85" xfId="0" applyNumberFormat="1" applyFont="1" applyFill="1" applyBorder="1" applyAlignment="1">
      <alignment horizontal="left" vertical="center" wrapText="1"/>
    </xf>
    <xf numFmtId="49" fontId="30" fillId="0" borderId="86" xfId="0" applyNumberFormat="1" applyFont="1" applyFill="1" applyBorder="1" applyAlignment="1">
      <alignment horizontal="center" vertical="center" wrapText="1"/>
    </xf>
    <xf numFmtId="49" fontId="30" fillId="0" borderId="89" xfId="0" applyNumberFormat="1" applyFont="1" applyFill="1" applyBorder="1" applyAlignment="1">
      <alignment horizontal="center" vertical="center" wrapText="1"/>
    </xf>
    <xf numFmtId="49" fontId="32" fillId="0" borderId="90" xfId="0" applyNumberFormat="1" applyFont="1" applyFill="1" applyBorder="1" applyAlignment="1">
      <alignment horizontal="center" vertical="center" wrapText="1"/>
    </xf>
    <xf numFmtId="49" fontId="32" fillId="0" borderId="57" xfId="0" applyNumberFormat="1" applyFont="1" applyFill="1" applyBorder="1" applyAlignment="1">
      <alignment horizontal="center" vertical="center" wrapText="1"/>
    </xf>
    <xf numFmtId="49" fontId="32" fillId="0" borderId="58" xfId="0" applyNumberFormat="1" applyFont="1" applyFill="1" applyBorder="1" applyAlignment="1">
      <alignment horizontal="center" vertical="center" wrapText="1"/>
    </xf>
    <xf numFmtId="0" fontId="32" fillId="0" borderId="59" xfId="0" applyFont="1" applyFill="1" applyBorder="1" applyAlignment="1">
      <alignment horizontal="center" vertical="center" wrapText="1"/>
    </xf>
    <xf numFmtId="49" fontId="32" fillId="0" borderId="20" xfId="0" applyNumberFormat="1" applyFont="1" applyFill="1" applyBorder="1" applyAlignment="1">
      <alignment horizontal="center" vertical="center" wrapText="1"/>
    </xf>
    <xf numFmtId="49" fontId="25" fillId="10" borderId="91" xfId="0" applyNumberFormat="1" applyFont="1" applyFill="1" applyBorder="1" applyAlignment="1" applyProtection="1">
      <alignment horizontal="left" vertical="center"/>
      <protection locked="0" hidden="1"/>
    </xf>
    <xf numFmtId="37" fontId="25" fillId="10" borderId="92" xfId="1" applyNumberFormat="1" applyFont="1" applyFill="1" applyBorder="1" applyAlignment="1" applyProtection="1">
      <alignment horizontal="right" vertical="center" wrapText="1"/>
      <protection locked="0" hidden="1"/>
    </xf>
    <xf numFmtId="3" fontId="25" fillId="10" borderId="92" xfId="1" applyNumberFormat="1" applyFont="1" applyFill="1" applyBorder="1" applyAlignment="1" applyProtection="1">
      <alignment horizontal="right" vertical="center" wrapText="1"/>
      <protection locked="0" hidden="1"/>
    </xf>
    <xf numFmtId="1" fontId="32" fillId="10" borderId="93" xfId="1" applyNumberFormat="1" applyFont="1" applyFill="1" applyBorder="1" applyAlignment="1" applyProtection="1">
      <alignment horizontal="center" vertical="center" wrapText="1"/>
      <protection locked="0" hidden="1"/>
    </xf>
    <xf numFmtId="0" fontId="25" fillId="13" borderId="92" xfId="0" applyFont="1" applyFill="1" applyBorder="1" applyAlignment="1" applyProtection="1">
      <alignment horizontal="center" vertical="center"/>
      <protection hidden="1"/>
    </xf>
    <xf numFmtId="164" fontId="25" fillId="10" borderId="92" xfId="0" applyNumberFormat="1" applyFont="1" applyFill="1" applyBorder="1" applyAlignment="1" applyProtection="1">
      <alignment horizontal="center" vertical="center" wrapText="1"/>
      <protection locked="0" hidden="1"/>
    </xf>
    <xf numFmtId="164" fontId="25" fillId="13" borderId="92" xfId="0" applyNumberFormat="1" applyFont="1" applyFill="1" applyBorder="1" applyAlignment="1" applyProtection="1">
      <alignment horizontal="center" vertical="center"/>
      <protection hidden="1"/>
    </xf>
    <xf numFmtId="166" fontId="25" fillId="13" borderId="92" xfId="2" applyNumberFormat="1" applyFont="1" applyFill="1" applyBorder="1" applyAlignment="1" applyProtection="1">
      <alignment horizontal="center" vertical="center" wrapText="1"/>
      <protection hidden="1"/>
    </xf>
    <xf numFmtId="37" fontId="25" fillId="13" borderId="92" xfId="1" applyNumberFormat="1" applyFont="1" applyFill="1" applyBorder="1" applyAlignment="1" applyProtection="1">
      <alignment horizontal="right" vertical="center" wrapText="1"/>
      <protection hidden="1"/>
    </xf>
    <xf numFmtId="0" fontId="25" fillId="10" borderId="94" xfId="0" applyFont="1" applyFill="1" applyBorder="1" applyAlignment="1" applyProtection="1">
      <alignment horizontal="right" vertical="center"/>
      <protection locked="0" hidden="1"/>
    </xf>
    <xf numFmtId="49" fontId="25" fillId="10" borderId="95" xfId="0" applyNumberFormat="1" applyFont="1" applyFill="1" applyBorder="1" applyAlignment="1" applyProtection="1">
      <alignment horizontal="left" vertical="center"/>
      <protection locked="0" hidden="1"/>
    </xf>
    <xf numFmtId="37" fontId="25" fillId="10" borderId="96" xfId="1" applyNumberFormat="1" applyFont="1" applyFill="1" applyBorder="1" applyAlignment="1" applyProtection="1">
      <alignment horizontal="right" vertical="center" wrapText="1"/>
      <protection locked="0" hidden="1"/>
    </xf>
    <xf numFmtId="3" fontId="25" fillId="10" borderId="96" xfId="1" applyNumberFormat="1" applyFont="1" applyFill="1" applyBorder="1" applyAlignment="1" applyProtection="1">
      <alignment horizontal="right" vertical="center" wrapText="1"/>
      <protection locked="0" hidden="1"/>
    </xf>
    <xf numFmtId="1" fontId="32" fillId="10" borderId="96" xfId="1" applyNumberFormat="1" applyFont="1" applyFill="1" applyBorder="1" applyAlignment="1" applyProtection="1">
      <alignment horizontal="center" vertical="center" wrapText="1"/>
      <protection locked="0" hidden="1"/>
    </xf>
    <xf numFmtId="0" fontId="25" fillId="13" borderId="96" xfId="0" applyFont="1" applyFill="1" applyBorder="1" applyAlignment="1" applyProtection="1">
      <alignment horizontal="center" vertical="center"/>
      <protection hidden="1"/>
    </xf>
    <xf numFmtId="164" fontId="25" fillId="10" borderId="96" xfId="0" applyNumberFormat="1" applyFont="1" applyFill="1" applyBorder="1" applyAlignment="1" applyProtection="1">
      <alignment horizontal="center" vertical="center" wrapText="1"/>
      <protection locked="0" hidden="1"/>
    </xf>
    <xf numFmtId="164" fontId="25" fillId="13" borderId="96" xfId="0" applyNumberFormat="1" applyFont="1" applyFill="1" applyBorder="1" applyAlignment="1" applyProtection="1">
      <alignment horizontal="center" vertical="center"/>
      <protection hidden="1"/>
    </xf>
    <xf numFmtId="166" fontId="25" fillId="13" borderId="96" xfId="2" applyNumberFormat="1" applyFont="1" applyFill="1" applyBorder="1" applyAlignment="1" applyProtection="1">
      <alignment horizontal="center" vertical="center" wrapText="1"/>
      <protection hidden="1"/>
    </xf>
    <xf numFmtId="37" fontId="25" fillId="13" borderId="96" xfId="1" applyNumberFormat="1" applyFont="1" applyFill="1" applyBorder="1" applyAlignment="1" applyProtection="1">
      <alignment horizontal="right" vertical="center" wrapText="1"/>
      <protection hidden="1"/>
    </xf>
    <xf numFmtId="0" fontId="25" fillId="10" borderId="97" xfId="0" applyFont="1" applyFill="1" applyBorder="1" applyAlignment="1" applyProtection="1">
      <alignment horizontal="right" vertical="center"/>
      <protection locked="0" hidden="1"/>
    </xf>
    <xf numFmtId="49" fontId="25" fillId="10" borderId="98" xfId="0" applyNumberFormat="1" applyFont="1" applyFill="1" applyBorder="1" applyAlignment="1" applyProtection="1">
      <alignment horizontal="left" vertical="center"/>
      <protection locked="0" hidden="1"/>
    </xf>
    <xf numFmtId="37" fontId="25" fillId="10" borderId="99" xfId="1" applyNumberFormat="1" applyFont="1" applyFill="1" applyBorder="1" applyAlignment="1" applyProtection="1">
      <alignment horizontal="right" vertical="center" wrapText="1"/>
      <protection locked="0" hidden="1"/>
    </xf>
    <xf numFmtId="3" fontId="25" fillId="10" borderId="99" xfId="1" applyNumberFormat="1" applyFont="1" applyFill="1" applyBorder="1" applyAlignment="1" applyProtection="1">
      <alignment horizontal="right" vertical="center" wrapText="1"/>
      <protection locked="0" hidden="1"/>
    </xf>
    <xf numFmtId="1" fontId="32" fillId="10" borderId="99" xfId="1" applyNumberFormat="1" applyFont="1" applyFill="1" applyBorder="1" applyAlignment="1" applyProtection="1">
      <alignment horizontal="center" vertical="center" wrapText="1"/>
      <protection locked="0" hidden="1"/>
    </xf>
    <xf numFmtId="0" fontId="25" fillId="13" borderId="99" xfId="0" applyFont="1" applyFill="1" applyBorder="1" applyAlignment="1" applyProtection="1">
      <alignment horizontal="center" vertical="center"/>
      <protection hidden="1"/>
    </xf>
    <xf numFmtId="164" fontId="25" fillId="10" borderId="99" xfId="0" applyNumberFormat="1" applyFont="1" applyFill="1" applyBorder="1" applyAlignment="1" applyProtection="1">
      <alignment horizontal="center" vertical="center" wrapText="1"/>
      <protection locked="0" hidden="1"/>
    </xf>
    <xf numFmtId="164" fontId="25" fillId="13" borderId="99" xfId="0" applyNumberFormat="1" applyFont="1" applyFill="1" applyBorder="1" applyAlignment="1" applyProtection="1">
      <alignment horizontal="center" vertical="center"/>
      <protection hidden="1"/>
    </xf>
    <xf numFmtId="166" fontId="25" fillId="13" borderId="99" xfId="2" applyNumberFormat="1" applyFont="1" applyFill="1" applyBorder="1" applyAlignment="1" applyProtection="1">
      <alignment horizontal="center" vertical="center" wrapText="1"/>
      <protection hidden="1"/>
    </xf>
    <xf numFmtId="37" fontId="25" fillId="13" borderId="99" xfId="1" applyNumberFormat="1" applyFont="1" applyFill="1" applyBorder="1" applyAlignment="1" applyProtection="1">
      <alignment horizontal="right" vertical="center" wrapText="1"/>
      <protection hidden="1"/>
    </xf>
    <xf numFmtId="0" fontId="25" fillId="10" borderId="100" xfId="0" applyFont="1" applyFill="1" applyBorder="1" applyAlignment="1" applyProtection="1">
      <alignment horizontal="right" vertical="center"/>
      <protection locked="0" hidden="1"/>
    </xf>
    <xf numFmtId="49" fontId="25" fillId="10" borderId="101" xfId="0" applyNumberFormat="1" applyFont="1" applyFill="1" applyBorder="1" applyAlignment="1" applyProtection="1">
      <alignment horizontal="left" vertical="center"/>
      <protection locked="0" hidden="1"/>
    </xf>
    <xf numFmtId="37" fontId="25" fillId="10" borderId="102" xfId="1" applyNumberFormat="1" applyFont="1" applyFill="1" applyBorder="1" applyAlignment="1" applyProtection="1">
      <alignment horizontal="right" vertical="center" wrapText="1"/>
      <protection locked="0" hidden="1"/>
    </xf>
    <xf numFmtId="3" fontId="25" fillId="10" borderId="102" xfId="1" applyNumberFormat="1" applyFont="1" applyFill="1" applyBorder="1" applyAlignment="1" applyProtection="1">
      <alignment horizontal="right" vertical="center" wrapText="1"/>
      <protection locked="0" hidden="1"/>
    </xf>
    <xf numFmtId="1" fontId="32" fillId="10" borderId="103" xfId="1" applyNumberFormat="1" applyFont="1" applyFill="1" applyBorder="1" applyAlignment="1" applyProtection="1">
      <alignment horizontal="center" vertical="center" wrapText="1"/>
      <protection locked="0" hidden="1"/>
    </xf>
    <xf numFmtId="0" fontId="25" fillId="13" borderId="102" xfId="0" applyFont="1" applyFill="1" applyBorder="1" applyAlignment="1" applyProtection="1">
      <alignment horizontal="center" vertical="center"/>
      <protection hidden="1"/>
    </xf>
    <xf numFmtId="164" fontId="25" fillId="10" borderId="102" xfId="0" applyNumberFormat="1" applyFont="1" applyFill="1" applyBorder="1" applyAlignment="1" applyProtection="1">
      <alignment horizontal="center" vertical="center" wrapText="1"/>
      <protection locked="0" hidden="1"/>
    </xf>
    <xf numFmtId="164" fontId="25" fillId="13" borderId="102" xfId="0" applyNumberFormat="1" applyFont="1" applyFill="1" applyBorder="1" applyAlignment="1" applyProtection="1">
      <alignment horizontal="center" vertical="center"/>
      <protection hidden="1"/>
    </xf>
    <xf numFmtId="166" fontId="25" fillId="13" borderId="102" xfId="2" applyNumberFormat="1" applyFont="1" applyFill="1" applyBorder="1" applyAlignment="1" applyProtection="1">
      <alignment horizontal="center" vertical="center" wrapText="1"/>
      <protection hidden="1"/>
    </xf>
    <xf numFmtId="37" fontId="25" fillId="13" borderId="102" xfId="1" applyNumberFormat="1" applyFont="1" applyFill="1" applyBorder="1" applyAlignment="1" applyProtection="1">
      <alignment horizontal="right" vertical="center" wrapText="1"/>
      <protection hidden="1"/>
    </xf>
    <xf numFmtId="0" fontId="25" fillId="10" borderId="104" xfId="0" applyFont="1" applyFill="1" applyBorder="1" applyAlignment="1" applyProtection="1">
      <alignment horizontal="right" vertical="center"/>
      <protection locked="0" hidden="1"/>
    </xf>
    <xf numFmtId="49" fontId="25" fillId="10" borderId="105" xfId="0" applyNumberFormat="1" applyFont="1" applyFill="1" applyBorder="1" applyAlignment="1" applyProtection="1">
      <alignment horizontal="center" vertical="center"/>
      <protection locked="0" hidden="1"/>
    </xf>
    <xf numFmtId="37" fontId="25" fillId="10" borderId="106" xfId="1" applyNumberFormat="1" applyFont="1" applyFill="1" applyBorder="1" applyAlignment="1" applyProtection="1">
      <alignment horizontal="right" vertical="center" wrapText="1"/>
      <protection locked="0" hidden="1"/>
    </xf>
    <xf numFmtId="0" fontId="25" fillId="10" borderId="107" xfId="0" applyFont="1" applyFill="1" applyBorder="1" applyAlignment="1" applyProtection="1">
      <alignment horizontal="right" vertical="center"/>
      <protection locked="0" hidden="1"/>
    </xf>
    <xf numFmtId="49" fontId="25" fillId="10" borderId="105" xfId="0" applyNumberFormat="1" applyFont="1" applyFill="1" applyBorder="1" applyAlignment="1" applyProtection="1">
      <alignment horizontal="left" vertical="center"/>
      <protection locked="0" hidden="1"/>
    </xf>
    <xf numFmtId="0" fontId="30" fillId="0" borderId="108" xfId="0" applyFont="1" applyFill="1" applyBorder="1" applyAlignment="1" applyProtection="1">
      <alignment horizontal="right" vertical="center"/>
      <protection hidden="1"/>
    </xf>
    <xf numFmtId="3" fontId="7" fillId="0" borderId="17" xfId="0" applyNumberFormat="1" applyFont="1" applyFill="1" applyBorder="1" applyAlignment="1" applyProtection="1">
      <alignment horizontal="right" vertical="center"/>
      <protection hidden="1"/>
    </xf>
    <xf numFmtId="3" fontId="25" fillId="0" borderId="17" xfId="0" applyNumberFormat="1" applyFont="1" applyFill="1" applyBorder="1" applyAlignment="1" applyProtection="1">
      <alignment horizontal="right" vertical="center"/>
      <protection hidden="1"/>
    </xf>
    <xf numFmtId="37" fontId="7" fillId="0" borderId="17" xfId="1" applyNumberFormat="1" applyFont="1" applyFill="1" applyBorder="1" applyAlignment="1" applyProtection="1">
      <alignment horizontal="right" vertical="center"/>
      <protection hidden="1"/>
    </xf>
    <xf numFmtId="0" fontId="25" fillId="0" borderId="29" xfId="0" applyFont="1" applyBorder="1" applyAlignment="1" applyProtection="1">
      <alignment vertical="center"/>
      <protection hidden="1"/>
    </xf>
    <xf numFmtId="0" fontId="30" fillId="0" borderId="82" xfId="0" applyFont="1" applyFill="1" applyBorder="1" applyAlignment="1" applyProtection="1">
      <alignment horizontal="right" vertical="center"/>
      <protection hidden="1"/>
    </xf>
    <xf numFmtId="164" fontId="25" fillId="0" borderId="0" xfId="0" applyNumberFormat="1" applyFont="1" applyAlignment="1">
      <alignment vertical="center"/>
    </xf>
    <xf numFmtId="0" fontId="0" fillId="4" borderId="10" xfId="0" applyFill="1" applyBorder="1" applyAlignment="1">
      <alignment wrapText="1"/>
    </xf>
    <xf numFmtId="0" fontId="0" fillId="0" borderId="10" xfId="0" applyBorder="1" applyAlignment="1">
      <alignment wrapText="1"/>
    </xf>
    <xf numFmtId="0" fontId="3" fillId="2" borderId="0" xfId="0" applyFont="1" applyFill="1" applyBorder="1" applyAlignment="1" applyProtection="1">
      <alignment horizontal="left"/>
      <protection locked="0"/>
    </xf>
    <xf numFmtId="0" fontId="3"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vertical="center"/>
    </xf>
    <xf numFmtId="0" fontId="11" fillId="2" borderId="0" xfId="0" applyFont="1" applyFill="1" applyBorder="1" applyAlignment="1" applyProtection="1">
      <alignment vertical="center"/>
      <protection locked="0"/>
    </xf>
    <xf numFmtId="0" fontId="11" fillId="2" borderId="0" xfId="0" applyFont="1" applyFill="1" applyBorder="1" applyAlignment="1" applyProtection="1">
      <alignment horizontal="right"/>
      <protection locked="0"/>
    </xf>
    <xf numFmtId="0" fontId="0" fillId="2" borderId="0" xfId="0" applyFill="1" applyBorder="1" applyAlignment="1"/>
    <xf numFmtId="0" fontId="11" fillId="2" borderId="0" xfId="0" applyFont="1" applyFill="1" applyBorder="1" applyAlignment="1"/>
    <xf numFmtId="0" fontId="0" fillId="2" borderId="0" xfId="0" applyFill="1" applyBorder="1" applyAlignment="1">
      <alignment horizontal="right"/>
    </xf>
    <xf numFmtId="0" fontId="17" fillId="2" borderId="4" xfId="0" applyFont="1" applyFill="1" applyBorder="1" applyAlignment="1"/>
    <xf numFmtId="0" fontId="11" fillId="2" borderId="0" xfId="0" applyFont="1" applyFill="1" applyBorder="1" applyAlignment="1" applyProtection="1">
      <alignment horizontal="right" vertical="center"/>
      <protection locked="0"/>
    </xf>
    <xf numFmtId="0" fontId="0" fillId="2" borderId="0" xfId="0" applyFill="1" applyBorder="1" applyAlignment="1">
      <alignment horizontal="center"/>
    </xf>
    <xf numFmtId="0" fontId="0" fillId="0" borderId="0" xfId="0" applyBorder="1" applyAlignment="1"/>
    <xf numFmtId="0" fontId="0" fillId="2" borderId="36" xfId="0" applyFill="1" applyBorder="1" applyAlignment="1"/>
    <xf numFmtId="0" fontId="0" fillId="11" borderId="0" xfId="0" applyFill="1" applyBorder="1" applyAlignment="1"/>
    <xf numFmtId="0" fontId="11" fillId="11" borderId="0" xfId="0" applyFont="1" applyFill="1" applyBorder="1" applyAlignment="1" applyProtection="1">
      <alignment horizontal="right" vertical="center"/>
      <protection locked="0"/>
    </xf>
    <xf numFmtId="0" fontId="0" fillId="11" borderId="0" xfId="0" applyFill="1" applyBorder="1" applyAlignment="1">
      <alignment horizontal="center"/>
    </xf>
    <xf numFmtId="0" fontId="0" fillId="11" borderId="0" xfId="0" applyFill="1" applyBorder="1" applyAlignment="1">
      <alignment horizontal="right"/>
    </xf>
    <xf numFmtId="0" fontId="11" fillId="11" borderId="0" xfId="0" applyFont="1" applyFill="1" applyBorder="1" applyAlignment="1"/>
    <xf numFmtId="0" fontId="10" fillId="2" borderId="0" xfId="0" applyFont="1" applyFill="1" applyBorder="1" applyAlignment="1" applyProtection="1">
      <alignment horizontal="left" vertical="center"/>
      <protection locked="0"/>
    </xf>
    <xf numFmtId="0" fontId="39" fillId="2" borderId="0" xfId="0" applyFont="1" applyFill="1" applyBorder="1" applyAlignment="1">
      <alignment horizontal="left" vertical="center"/>
    </xf>
    <xf numFmtId="0" fontId="8" fillId="3" borderId="10" xfId="0" applyFont="1" applyFill="1" applyBorder="1" applyAlignment="1" applyProtection="1">
      <alignment horizontal="center" vertical="center" wrapText="1"/>
    </xf>
    <xf numFmtId="0" fontId="9" fillId="3" borderId="10" xfId="0" applyFont="1" applyFill="1" applyBorder="1" applyAlignment="1" applyProtection="1">
      <alignment vertical="center"/>
    </xf>
    <xf numFmtId="0" fontId="9" fillId="3" borderId="10" xfId="0" applyFont="1" applyFill="1" applyBorder="1" applyAlignment="1" applyProtection="1">
      <alignment horizontal="center" vertical="center"/>
    </xf>
    <xf numFmtId="0" fontId="9" fillId="3" borderId="10" xfId="0" applyFont="1" applyFill="1" applyBorder="1" applyAlignment="1" applyProtection="1">
      <alignment vertical="center" wrapText="1"/>
    </xf>
    <xf numFmtId="0" fontId="41" fillId="15" borderId="10" xfId="0" applyFont="1" applyFill="1" applyBorder="1" applyAlignment="1" applyProtection="1">
      <alignment horizontal="center" vertical="center"/>
    </xf>
    <xf numFmtId="0" fontId="42" fillId="15" borderId="10" xfId="0" applyFont="1" applyFill="1" applyBorder="1" applyAlignment="1" applyProtection="1">
      <alignment horizontal="center" vertical="center"/>
    </xf>
    <xf numFmtId="0" fontId="40" fillId="3" borderId="10" xfId="0" applyFont="1" applyFill="1" applyBorder="1" applyAlignment="1" applyProtection="1">
      <alignment vertical="center" wrapText="1"/>
    </xf>
    <xf numFmtId="0" fontId="10"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10" fillId="0" borderId="10" xfId="0" applyFont="1" applyFill="1" applyBorder="1" applyAlignment="1" applyProtection="1">
      <alignment vertical="center" wrapText="1"/>
    </xf>
    <xf numFmtId="0" fontId="10" fillId="0" borderId="10" xfId="0" applyFont="1" applyFill="1" applyBorder="1" applyAlignment="1" applyProtection="1">
      <alignment horizontal="left" vertical="center" wrapText="1"/>
    </xf>
    <xf numFmtId="0" fontId="13" fillId="0" borderId="10" xfId="0" applyFont="1" applyBorder="1" applyAlignment="1" applyProtection="1">
      <alignment horizontal="center" vertical="center"/>
      <protection locked="0"/>
    </xf>
    <xf numFmtId="0" fontId="13" fillId="0" borderId="10" xfId="0" applyFont="1" applyBorder="1" applyAlignment="1" applyProtection="1">
      <alignment horizontal="center" vertical="center" textRotation="255"/>
      <protection locked="0"/>
    </xf>
    <xf numFmtId="0" fontId="10" fillId="0" borderId="10" xfId="0" applyFont="1" applyFill="1" applyBorder="1" applyAlignment="1" applyProtection="1">
      <alignment horizontal="left" vertical="center" wrapText="1" shrinkToFit="1"/>
    </xf>
    <xf numFmtId="0" fontId="11" fillId="4" borderId="10" xfId="0" applyFont="1" applyFill="1" applyBorder="1" applyAlignment="1" applyProtection="1">
      <alignment horizontal="center" vertical="center"/>
      <protection locked="0"/>
    </xf>
    <xf numFmtId="0" fontId="4" fillId="0" borderId="10" xfId="0" applyFont="1" applyBorder="1" applyAlignment="1" applyProtection="1">
      <alignment vertical="top" wrapText="1"/>
      <protection locked="0"/>
    </xf>
    <xf numFmtId="0" fontId="11" fillId="0" borderId="10" xfId="0" applyFont="1" applyBorder="1" applyAlignment="1" applyProtection="1">
      <alignment vertical="center"/>
      <protection locked="0"/>
    </xf>
    <xf numFmtId="0" fontId="11" fillId="0" borderId="10" xfId="0" applyFont="1" applyBorder="1" applyAlignment="1">
      <alignment vertical="top" wrapText="1"/>
    </xf>
    <xf numFmtId="0" fontId="4" fillId="0" borderId="10" xfId="0" applyFont="1" applyBorder="1" applyAlignment="1" applyProtection="1">
      <alignment vertical="top" wrapText="1" readingOrder="1"/>
      <protection locked="0"/>
    </xf>
    <xf numFmtId="0" fontId="4" fillId="0" borderId="10" xfId="0" applyFont="1" applyBorder="1" applyAlignment="1" applyProtection="1">
      <alignment vertical="center"/>
      <protection locked="0"/>
    </xf>
    <xf numFmtId="0" fontId="11" fillId="0" borderId="10" xfId="0" applyFont="1" applyBorder="1" applyAlignment="1" applyProtection="1">
      <alignment vertical="top" wrapText="1" readingOrder="1"/>
      <protection locked="0"/>
    </xf>
    <xf numFmtId="0" fontId="4" fillId="0" borderId="10" xfId="0" applyFont="1" applyBorder="1" applyAlignment="1" applyProtection="1">
      <alignment wrapText="1"/>
      <protection locked="0"/>
    </xf>
    <xf numFmtId="0" fontId="11" fillId="0" borderId="10" xfId="0" applyFont="1" applyBorder="1" applyAlignment="1" applyProtection="1">
      <alignment horizontal="center" vertical="center"/>
      <protection locked="0"/>
    </xf>
    <xf numFmtId="0" fontId="11" fillId="0" borderId="10" xfId="0" applyFont="1" applyBorder="1" applyAlignment="1" applyProtection="1">
      <alignment vertical="top" wrapText="1"/>
      <protection locked="0"/>
    </xf>
    <xf numFmtId="0" fontId="8" fillId="5" borderId="10" xfId="0" applyFont="1" applyFill="1" applyBorder="1" applyAlignment="1" applyProtection="1">
      <alignment horizontal="center" vertical="center" wrapText="1"/>
    </xf>
    <xf numFmtId="0" fontId="9" fillId="5" borderId="10" xfId="0" applyFont="1" applyFill="1" applyBorder="1" applyAlignment="1" applyProtection="1">
      <alignment vertical="center"/>
    </xf>
    <xf numFmtId="0" fontId="9" fillId="5" borderId="10" xfId="0" applyFont="1" applyFill="1" applyBorder="1" applyAlignment="1" applyProtection="1">
      <alignment horizontal="center" vertical="center"/>
    </xf>
    <xf numFmtId="0" fontId="9" fillId="5" borderId="10" xfId="0" applyFont="1" applyFill="1" applyBorder="1" applyAlignment="1" applyProtection="1">
      <alignment vertical="center" wrapText="1"/>
    </xf>
    <xf numFmtId="0" fontId="40" fillId="5" borderId="10" xfId="0" applyFont="1" applyFill="1" applyBorder="1" applyAlignment="1" applyProtection="1">
      <alignment vertical="center" wrapText="1"/>
    </xf>
    <xf numFmtId="0" fontId="13" fillId="0" borderId="10"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wrapText="1"/>
    </xf>
    <xf numFmtId="0" fontId="9" fillId="6" borderId="10" xfId="0" applyFont="1" applyFill="1" applyBorder="1" applyAlignment="1" applyProtection="1">
      <alignment vertical="center"/>
    </xf>
    <xf numFmtId="0" fontId="9" fillId="6" borderId="10" xfId="0" applyFont="1" applyFill="1" applyBorder="1" applyAlignment="1" applyProtection="1">
      <alignment horizontal="center" vertical="center"/>
    </xf>
    <xf numFmtId="0" fontId="9" fillId="6" borderId="10" xfId="0" applyFont="1" applyFill="1" applyBorder="1" applyAlignment="1" applyProtection="1">
      <alignment vertical="center" wrapText="1"/>
    </xf>
    <xf numFmtId="0" fontId="40" fillId="6" borderId="10" xfId="0" applyFont="1" applyFill="1" applyBorder="1" applyAlignment="1" applyProtection="1">
      <alignment vertical="center" wrapText="1"/>
    </xf>
    <xf numFmtId="0" fontId="8" fillId="7" borderId="10" xfId="0" applyFont="1" applyFill="1" applyBorder="1" applyAlignment="1" applyProtection="1">
      <alignment horizontal="center" vertical="center" wrapText="1"/>
    </xf>
    <xf numFmtId="0" fontId="9" fillId="7" borderId="10" xfId="0" applyFont="1" applyFill="1" applyBorder="1" applyAlignment="1" applyProtection="1">
      <alignment vertical="center"/>
    </xf>
    <xf numFmtId="0" fontId="9" fillId="7" borderId="10" xfId="0" applyFont="1" applyFill="1" applyBorder="1" applyAlignment="1" applyProtection="1">
      <alignment horizontal="center" vertical="center"/>
    </xf>
    <xf numFmtId="0" fontId="9" fillId="7" borderId="10" xfId="0" applyFont="1" applyFill="1" applyBorder="1" applyAlignment="1" applyProtection="1">
      <alignment vertical="center" wrapText="1"/>
    </xf>
    <xf numFmtId="0" fontId="40" fillId="7" borderId="10" xfId="0" applyFont="1" applyFill="1" applyBorder="1" applyAlignment="1" applyProtection="1">
      <alignment vertical="center" wrapText="1"/>
    </xf>
    <xf numFmtId="0" fontId="8" fillId="8" borderId="10" xfId="0" applyFont="1" applyFill="1" applyBorder="1" applyAlignment="1" applyProtection="1">
      <alignment horizontal="center" vertical="center" wrapText="1"/>
    </xf>
    <xf numFmtId="0" fontId="9" fillId="8" borderId="10" xfId="0" applyFont="1" applyFill="1" applyBorder="1" applyAlignment="1" applyProtection="1">
      <alignment vertical="center"/>
    </xf>
    <xf numFmtId="0" fontId="9" fillId="8" borderId="10" xfId="0" applyFont="1" applyFill="1" applyBorder="1" applyAlignment="1" applyProtection="1">
      <alignment horizontal="center" vertical="center"/>
    </xf>
    <xf numFmtId="0" fontId="9" fillId="8" borderId="10" xfId="0" applyFont="1" applyFill="1" applyBorder="1" applyAlignment="1" applyProtection="1">
      <alignment vertical="center" wrapText="1"/>
    </xf>
    <xf numFmtId="0" fontId="40" fillId="8" borderId="10" xfId="0" applyFont="1" applyFill="1" applyBorder="1" applyAlignment="1" applyProtection="1">
      <alignment vertical="center" wrapText="1"/>
    </xf>
    <xf numFmtId="0" fontId="8" fillId="9" borderId="10" xfId="0" applyFont="1" applyFill="1" applyBorder="1" applyAlignment="1" applyProtection="1">
      <alignment horizontal="center" vertical="center" wrapText="1"/>
    </xf>
    <xf numFmtId="0" fontId="9" fillId="9" borderId="10" xfId="0" applyFont="1" applyFill="1" applyBorder="1" applyAlignment="1" applyProtection="1">
      <alignment vertical="center"/>
    </xf>
    <xf numFmtId="0" fontId="9" fillId="9" borderId="10" xfId="0" applyFont="1" applyFill="1" applyBorder="1" applyAlignment="1" applyProtection="1">
      <alignment horizontal="center" vertical="center"/>
    </xf>
    <xf numFmtId="0" fontId="9" fillId="9" borderId="10" xfId="0" applyFont="1" applyFill="1" applyBorder="1" applyAlignment="1" applyProtection="1">
      <alignment vertical="center" wrapText="1"/>
    </xf>
    <xf numFmtId="0" fontId="40" fillId="9" borderId="10" xfId="0" applyFont="1" applyFill="1" applyBorder="1" applyAlignment="1" applyProtection="1">
      <alignment vertical="center" wrapText="1"/>
    </xf>
    <xf numFmtId="0" fontId="8" fillId="10" borderId="10" xfId="0" applyFont="1" applyFill="1" applyBorder="1" applyAlignment="1" applyProtection="1">
      <alignment horizontal="center" vertical="center" wrapText="1"/>
    </xf>
    <xf numFmtId="0" fontId="9" fillId="10" borderId="10" xfId="0" applyFont="1" applyFill="1" applyBorder="1" applyAlignment="1" applyProtection="1">
      <alignment vertical="center"/>
    </xf>
    <xf numFmtId="0" fontId="9" fillId="10" borderId="10" xfId="0" applyFont="1" applyFill="1" applyBorder="1" applyAlignment="1" applyProtection="1">
      <alignment horizontal="center" vertical="center"/>
    </xf>
    <xf numFmtId="0" fontId="9" fillId="10" borderId="10" xfId="0" applyFont="1" applyFill="1" applyBorder="1" applyAlignment="1" applyProtection="1">
      <alignment vertical="center" wrapText="1"/>
    </xf>
    <xf numFmtId="0" fontId="40" fillId="10" borderId="10" xfId="0" applyFont="1" applyFill="1" applyBorder="1" applyAlignment="1" applyProtection="1">
      <alignment vertical="center" wrapText="1"/>
    </xf>
    <xf numFmtId="0" fontId="43" fillId="15" borderId="10" xfId="0" applyFont="1" applyFill="1" applyBorder="1" applyAlignment="1" applyProtection="1">
      <alignment horizontal="center" vertical="center"/>
    </xf>
    <xf numFmtId="0" fontId="44" fillId="15" borderId="10" xfId="0" applyFont="1" applyFill="1" applyBorder="1" applyAlignment="1" applyProtection="1">
      <alignment horizontal="center" vertical="center"/>
    </xf>
    <xf numFmtId="0" fontId="25" fillId="2" borderId="83" xfId="0" applyFont="1" applyFill="1" applyBorder="1" applyAlignment="1"/>
    <xf numFmtId="0" fontId="7" fillId="0" borderId="0" xfId="0" applyFont="1" applyBorder="1" applyAlignment="1" applyProtection="1">
      <alignment horizontal="center"/>
      <protection hidden="1"/>
    </xf>
    <xf numFmtId="0" fontId="11" fillId="0" borderId="10" xfId="0" applyFont="1" applyFill="1" applyBorder="1" applyAlignment="1" applyProtection="1">
      <alignment horizontal="center" vertical="center"/>
      <protection locked="0"/>
    </xf>
    <xf numFmtId="0" fontId="41" fillId="16" borderId="10" xfId="0" applyFont="1" applyFill="1" applyBorder="1" applyAlignment="1" applyProtection="1">
      <alignment horizontal="center" vertical="center"/>
      <protection locked="0"/>
    </xf>
    <xf numFmtId="0" fontId="44" fillId="16" borderId="10" xfId="0" applyFont="1" applyFill="1" applyBorder="1" applyAlignment="1" applyProtection="1">
      <alignment horizontal="center" vertical="center"/>
      <protection locked="0"/>
    </xf>
    <xf numFmtId="0" fontId="43" fillId="16" borderId="10" xfId="0" applyFont="1" applyFill="1" applyBorder="1" applyAlignment="1" applyProtection="1">
      <alignment horizontal="center" vertical="center"/>
      <protection locked="0"/>
    </xf>
    <xf numFmtId="0" fontId="41" fillId="16" borderId="10" xfId="0" applyFont="1" applyFill="1" applyBorder="1" applyAlignment="1" applyProtection="1">
      <alignment horizontal="center" vertical="center"/>
      <protection hidden="1"/>
    </xf>
    <xf numFmtId="0" fontId="41" fillId="16" borderId="10" xfId="0" applyFont="1" applyFill="1" applyBorder="1" applyAlignment="1">
      <alignment horizontal="center" vertical="center"/>
    </xf>
    <xf numFmtId="0" fontId="44" fillId="16" borderId="10" xfId="0" applyFont="1" applyFill="1" applyBorder="1" applyAlignment="1">
      <alignment horizontal="center" vertical="center"/>
    </xf>
    <xf numFmtId="0" fontId="4" fillId="17" borderId="10" xfId="0" applyFont="1" applyFill="1" applyBorder="1" applyAlignment="1" applyProtection="1">
      <alignment vertical="center"/>
      <protection locked="0"/>
    </xf>
    <xf numFmtId="0" fontId="25" fillId="0" borderId="10" xfId="0" applyFont="1" applyBorder="1" applyAlignment="1">
      <alignment horizontal="center" vertical="center"/>
    </xf>
    <xf numFmtId="0" fontId="0" fillId="0" borderId="0" xfId="0" applyFill="1"/>
    <xf numFmtId="0" fontId="25" fillId="0" borderId="0" xfId="0" applyFont="1" applyAlignment="1">
      <alignment vertical="center"/>
    </xf>
    <xf numFmtId="0" fontId="45" fillId="0" borderId="10" xfId="0" applyFont="1" applyBorder="1" applyAlignment="1" applyProtection="1">
      <alignment vertical="top" wrapText="1"/>
      <protection locked="0"/>
    </xf>
    <xf numFmtId="0" fontId="45" fillId="0" borderId="10" xfId="0" applyFont="1" applyBorder="1" applyAlignment="1">
      <alignment vertical="top" wrapText="1"/>
    </xf>
    <xf numFmtId="0" fontId="25" fillId="0" borderId="10" xfId="0" applyFont="1" applyBorder="1" applyAlignment="1">
      <alignment wrapText="1"/>
    </xf>
    <xf numFmtId="0" fontId="45" fillId="0" borderId="10" xfId="0" applyFont="1" applyBorder="1" applyAlignment="1" applyProtection="1">
      <alignment vertical="top" wrapText="1" readingOrder="1"/>
      <protection locked="0"/>
    </xf>
    <xf numFmtId="0" fontId="45" fillId="0" borderId="10" xfId="0" applyFont="1" applyBorder="1" applyAlignment="1">
      <alignment vertical="center" wrapText="1"/>
    </xf>
    <xf numFmtId="0" fontId="46" fillId="0" borderId="10" xfId="0" applyFont="1" applyBorder="1" applyAlignment="1" applyProtection="1">
      <alignment vertical="top" wrapText="1"/>
      <protection locked="0"/>
    </xf>
    <xf numFmtId="0" fontId="46" fillId="0" borderId="10" xfId="0" applyFont="1" applyBorder="1" applyAlignment="1">
      <alignment vertical="top" wrapText="1"/>
    </xf>
    <xf numFmtId="0" fontId="45" fillId="0" borderId="10" xfId="0" applyFont="1" applyBorder="1" applyAlignment="1" applyProtection="1">
      <alignment horizontal="left" vertical="center" wrapText="1"/>
      <protection locked="0"/>
    </xf>
    <xf numFmtId="0" fontId="10" fillId="0" borderId="10" xfId="0" applyFont="1" applyFill="1" applyBorder="1" applyAlignment="1" applyProtection="1">
      <alignment horizontal="center" vertical="center"/>
    </xf>
    <xf numFmtId="0" fontId="25" fillId="0" borderId="0" xfId="0" applyFont="1" applyBorder="1" applyAlignment="1" applyProtection="1">
      <alignment wrapText="1"/>
      <protection hidden="1"/>
    </xf>
    <xf numFmtId="0" fontId="4" fillId="0" borderId="10" xfId="0" applyFont="1" applyBorder="1" applyAlignment="1" applyProtection="1">
      <alignment vertical="center" wrapText="1"/>
      <protection hidden="1"/>
    </xf>
    <xf numFmtId="0" fontId="11" fillId="0" borderId="10" xfId="0" applyFont="1" applyBorder="1" applyAlignment="1" applyProtection="1">
      <alignment vertical="center" wrapText="1"/>
      <protection hidden="1"/>
    </xf>
    <xf numFmtId="0" fontId="4" fillId="17" borderId="10" xfId="0" applyFont="1" applyFill="1" applyBorder="1" applyAlignment="1" applyProtection="1">
      <alignment vertical="center" wrapText="1"/>
      <protection hidden="1"/>
    </xf>
    <xf numFmtId="0" fontId="9" fillId="10" borderId="14"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center" wrapText="1"/>
      <protection hidden="1"/>
    </xf>
    <xf numFmtId="0" fontId="25" fillId="2" borderId="4" xfId="0" applyFont="1" applyFill="1" applyBorder="1" applyAlignment="1" applyProtection="1">
      <alignment horizontal="left" wrapText="1"/>
      <protection hidden="1"/>
    </xf>
    <xf numFmtId="0" fontId="25" fillId="0" borderId="83" xfId="0" applyFont="1" applyBorder="1" applyAlignment="1" applyProtection="1">
      <alignment horizontal="left" wrapText="1"/>
      <protection hidden="1"/>
    </xf>
    <xf numFmtId="0" fontId="7" fillId="0" borderId="0" xfId="0" applyFont="1" applyBorder="1" applyAlignment="1" applyProtection="1">
      <alignment horizontal="center" wrapText="1"/>
      <protection hidden="1"/>
    </xf>
    <xf numFmtId="0" fontId="9" fillId="10" borderId="15" xfId="0" applyFont="1" applyFill="1" applyBorder="1" applyAlignment="1" applyProtection="1">
      <alignment horizontal="left" vertical="center"/>
      <protection hidden="1"/>
    </xf>
    <xf numFmtId="0" fontId="9" fillId="10" borderId="16" xfId="0" applyFont="1" applyFill="1" applyBorder="1" applyAlignment="1" applyProtection="1">
      <alignment horizontal="left" vertical="center"/>
      <protection hidden="1"/>
    </xf>
    <xf numFmtId="0" fontId="9" fillId="10" borderId="15" xfId="0" applyFont="1" applyFill="1" applyBorder="1" applyAlignment="1" applyProtection="1">
      <alignment horizontal="center" vertical="center"/>
      <protection hidden="1"/>
    </xf>
    <xf numFmtId="0" fontId="9" fillId="10" borderId="18"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hidden="1"/>
    </xf>
    <xf numFmtId="0" fontId="9" fillId="6" borderId="12" xfId="0" applyFont="1" applyFill="1" applyBorder="1" applyAlignment="1" applyProtection="1">
      <alignment horizontal="center" vertical="center"/>
      <protection hidden="1"/>
    </xf>
    <xf numFmtId="0" fontId="9" fillId="6" borderId="13" xfId="0" applyFont="1" applyFill="1" applyBorder="1" applyAlignment="1" applyProtection="1">
      <alignment horizontal="center" vertical="center"/>
      <protection hidden="1"/>
    </xf>
    <xf numFmtId="0" fontId="9" fillId="7" borderId="12" xfId="0" applyFont="1" applyFill="1" applyBorder="1" applyAlignment="1" applyProtection="1">
      <alignment horizontal="center" vertical="center"/>
      <protection hidden="1"/>
    </xf>
    <xf numFmtId="0" fontId="9" fillId="7" borderId="13" xfId="0" applyFont="1" applyFill="1" applyBorder="1" applyAlignment="1" applyProtection="1">
      <alignment horizontal="center" vertical="center"/>
      <protection hidden="1"/>
    </xf>
    <xf numFmtId="0" fontId="9" fillId="8" borderId="12" xfId="0" applyFont="1" applyFill="1" applyBorder="1" applyAlignment="1" applyProtection="1">
      <alignment horizontal="center" vertical="center"/>
      <protection hidden="1"/>
    </xf>
    <xf numFmtId="0" fontId="9" fillId="8" borderId="13" xfId="0" applyFont="1" applyFill="1" applyBorder="1" applyAlignment="1" applyProtection="1">
      <alignment horizontal="center" vertical="center"/>
      <protection hidden="1"/>
    </xf>
    <xf numFmtId="0" fontId="9" fillId="9" borderId="12" xfId="0" applyFont="1" applyFill="1" applyBorder="1" applyAlignment="1" applyProtection="1">
      <alignment horizontal="center" vertical="center"/>
      <protection hidden="1"/>
    </xf>
    <xf numFmtId="0" fontId="9" fillId="9" borderId="13" xfId="0" applyFont="1" applyFill="1" applyBorder="1" applyAlignment="1" applyProtection="1">
      <alignment horizontal="center" vertical="center"/>
      <protection hidden="1"/>
    </xf>
    <xf numFmtId="0" fontId="17" fillId="0" borderId="0" xfId="0" applyFont="1" applyBorder="1" applyAlignment="1" applyProtection="1">
      <alignment horizontal="center"/>
      <protection hidden="1"/>
    </xf>
    <xf numFmtId="0" fontId="17" fillId="0" borderId="4" xfId="0" applyFont="1" applyBorder="1" applyAlignment="1" applyProtection="1">
      <alignment horizontal="center"/>
      <protection hidden="1"/>
    </xf>
    <xf numFmtId="0" fontId="27" fillId="0" borderId="0" xfId="0" applyFont="1" applyBorder="1" applyAlignment="1" applyProtection="1">
      <alignment horizontal="left" vertical="center" wrapText="1"/>
      <protection locked="0"/>
    </xf>
    <xf numFmtId="0" fontId="27" fillId="0" borderId="4" xfId="0" applyFont="1" applyBorder="1" applyAlignment="1" applyProtection="1">
      <alignment horizontal="left" vertical="center" wrapText="1"/>
      <protection locked="0"/>
    </xf>
    <xf numFmtId="14" fontId="0" fillId="0" borderId="0"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hidden="1"/>
    </xf>
    <xf numFmtId="0" fontId="4" fillId="0" borderId="2" xfId="0" applyFont="1" applyBorder="1"/>
    <xf numFmtId="0" fontId="5" fillId="2" borderId="0" xfId="0" applyFont="1" applyFill="1" applyBorder="1" applyAlignment="1" applyProtection="1">
      <alignment horizontal="left" vertical="top" wrapText="1"/>
      <protection hidden="1"/>
    </xf>
    <xf numFmtId="0" fontId="6" fillId="2" borderId="2" xfId="0" applyFont="1" applyFill="1" applyBorder="1" applyAlignment="1" applyProtection="1">
      <alignment horizontal="center" vertical="center" wrapText="1"/>
      <protection hidden="1"/>
    </xf>
    <xf numFmtId="0" fontId="0" fillId="0" borderId="3" xfId="0" applyBorder="1"/>
    <xf numFmtId="0" fontId="20" fillId="0" borderId="30" xfId="0" applyFont="1" applyBorder="1" applyAlignment="1">
      <alignment horizontal="center" vertical="top"/>
    </xf>
    <xf numFmtId="0" fontId="25" fillId="0" borderId="0" xfId="0" applyFont="1" applyAlignment="1">
      <alignment vertical="center"/>
    </xf>
    <xf numFmtId="49" fontId="30" fillId="0" borderId="43" xfId="0" applyNumberFormat="1" applyFont="1" applyFill="1" applyBorder="1" applyAlignment="1" applyProtection="1">
      <alignment horizontal="center" vertical="center" wrapText="1"/>
      <protection hidden="1"/>
    </xf>
    <xf numFmtId="49" fontId="30" fillId="0" borderId="44" xfId="0" applyNumberFormat="1" applyFont="1" applyFill="1" applyBorder="1" applyAlignment="1" applyProtection="1">
      <alignment horizontal="center" vertical="center" wrapText="1"/>
      <protection hidden="1"/>
    </xf>
    <xf numFmtId="49" fontId="30" fillId="0" borderId="45" xfId="0" applyNumberFormat="1" applyFont="1" applyFill="1" applyBorder="1" applyAlignment="1" applyProtection="1">
      <alignment horizontal="center" vertical="center" wrapText="1"/>
      <protection hidden="1"/>
    </xf>
    <xf numFmtId="49" fontId="25" fillId="0" borderId="36" xfId="0" applyNumberFormat="1" applyFont="1" applyBorder="1" applyAlignment="1">
      <alignment horizontal="left" vertical="center" wrapText="1"/>
    </xf>
    <xf numFmtId="49" fontId="17" fillId="0" borderId="79" xfId="0" applyNumberFormat="1" applyFont="1" applyFill="1" applyBorder="1" applyAlignment="1" applyProtection="1">
      <alignment horizontal="left" vertical="center"/>
    </xf>
    <xf numFmtId="49" fontId="17" fillId="0" borderId="30" xfId="0" applyNumberFormat="1" applyFont="1" applyFill="1" applyBorder="1" applyAlignment="1" applyProtection="1">
      <alignment horizontal="left" vertical="center"/>
    </xf>
    <xf numFmtId="49" fontId="17" fillId="0" borderId="80" xfId="0" applyNumberFormat="1" applyFont="1" applyFill="1" applyBorder="1" applyAlignment="1" applyProtection="1">
      <alignment horizontal="left" vertical="center"/>
    </xf>
    <xf numFmtId="49" fontId="17" fillId="0" borderId="0" xfId="0" applyNumberFormat="1" applyFont="1" applyFill="1" applyBorder="1" applyAlignment="1" applyProtection="1">
      <alignment horizontal="left" vertical="center"/>
    </xf>
    <xf numFmtId="49" fontId="17" fillId="0" borderId="81" xfId="0" applyNumberFormat="1" applyFont="1" applyFill="1" applyBorder="1" applyAlignment="1" applyProtection="1">
      <alignment horizontal="left" vertical="center"/>
    </xf>
    <xf numFmtId="49" fontId="17" fillId="0" borderId="82" xfId="0" applyNumberFormat="1" applyFont="1" applyFill="1" applyBorder="1" applyAlignment="1" applyProtection="1">
      <alignment horizontal="left" vertical="center"/>
    </xf>
    <xf numFmtId="49" fontId="17" fillId="0" borderId="0" xfId="0" applyNumberFormat="1" applyFont="1" applyFill="1" applyBorder="1" applyAlignment="1">
      <alignment horizontal="left" vertical="center" wrapText="1"/>
    </xf>
    <xf numFmtId="0" fontId="0" fillId="0" borderId="0" xfId="0" applyAlignment="1">
      <alignment horizontal="left" vertical="center" wrapText="1"/>
    </xf>
    <xf numFmtId="49" fontId="28" fillId="0" borderId="35" xfId="0" applyNumberFormat="1"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7" xfId="0" applyFont="1" applyBorder="1" applyAlignment="1">
      <alignment vertical="center" wrapText="1"/>
    </xf>
    <xf numFmtId="49" fontId="17" fillId="0" borderId="38" xfId="0" applyNumberFormat="1" applyFont="1" applyFill="1" applyBorder="1" applyAlignment="1" applyProtection="1">
      <alignment horizontal="left" vertical="center" wrapText="1"/>
      <protection hidden="1"/>
    </xf>
    <xf numFmtId="0" fontId="27" fillId="0" borderId="39" xfId="0" applyFont="1" applyFill="1" applyBorder="1" applyAlignment="1" applyProtection="1">
      <alignment horizontal="left" vertical="center" wrapText="1"/>
      <protection hidden="1"/>
    </xf>
    <xf numFmtId="0" fontId="27" fillId="0" borderId="46" xfId="0" applyFont="1" applyFill="1" applyBorder="1" applyAlignment="1" applyProtection="1">
      <alignment horizontal="left" vertical="center" wrapText="1"/>
      <protection hidden="1"/>
    </xf>
    <xf numFmtId="0" fontId="27" fillId="0" borderId="47" xfId="0" applyFont="1" applyFill="1" applyBorder="1" applyAlignment="1" applyProtection="1">
      <alignment horizontal="left" vertical="center" wrapText="1"/>
      <protection hidden="1"/>
    </xf>
    <xf numFmtId="49" fontId="30" fillId="0" borderId="38" xfId="0" applyNumberFormat="1" applyFont="1" applyFill="1" applyBorder="1" applyAlignment="1" applyProtection="1">
      <alignment horizontal="center" vertical="center" wrapText="1"/>
      <protection hidden="1"/>
    </xf>
    <xf numFmtId="0" fontId="31" fillId="0" borderId="46" xfId="0" applyFont="1" applyFill="1" applyBorder="1" applyAlignment="1" applyProtection="1">
      <alignment horizontal="center" vertical="center" wrapText="1"/>
      <protection hidden="1"/>
    </xf>
    <xf numFmtId="49" fontId="30" fillId="0" borderId="40" xfId="0" applyNumberFormat="1" applyFont="1" applyFill="1" applyBorder="1" applyAlignment="1" applyProtection="1">
      <alignment horizontal="center" vertical="center" wrapText="1"/>
      <protection hidden="1"/>
    </xf>
    <xf numFmtId="0" fontId="31" fillId="0" borderId="48" xfId="0" applyFont="1" applyFill="1" applyBorder="1" applyAlignment="1" applyProtection="1">
      <alignment horizontal="center" vertical="center" wrapText="1"/>
      <protection hidden="1"/>
    </xf>
    <xf numFmtId="49" fontId="30" fillId="0" borderId="41" xfId="0" applyNumberFormat="1" applyFont="1" applyFill="1" applyBorder="1" applyAlignment="1" applyProtection="1">
      <alignment horizontal="center" vertical="center" wrapText="1"/>
      <protection hidden="1"/>
    </xf>
    <xf numFmtId="0" fontId="31" fillId="0" borderId="49" xfId="0" applyFont="1" applyFill="1" applyBorder="1" applyAlignment="1" applyProtection="1">
      <alignment horizontal="center" vertical="center" wrapText="1"/>
      <protection hidden="1"/>
    </xf>
    <xf numFmtId="49" fontId="30" fillId="0" borderId="42" xfId="0" applyNumberFormat="1" applyFont="1" applyFill="1" applyBorder="1" applyAlignment="1" applyProtection="1">
      <alignment horizontal="center" vertical="center" wrapText="1"/>
      <protection hidden="1"/>
    </xf>
    <xf numFmtId="0" fontId="31" fillId="0" borderId="50" xfId="0" applyFont="1" applyFill="1" applyBorder="1" applyAlignment="1" applyProtection="1">
      <alignment horizontal="center" vertical="center" wrapText="1"/>
      <protection hidden="1"/>
    </xf>
    <xf numFmtId="0" fontId="31" fillId="0" borderId="51" xfId="0" applyFont="1" applyFill="1" applyBorder="1" applyAlignment="1" applyProtection="1">
      <alignment horizontal="center" vertical="center" wrapText="1"/>
      <protection hidden="1"/>
    </xf>
    <xf numFmtId="0" fontId="31" fillId="0" borderId="52" xfId="0" applyFont="1" applyFill="1" applyBorder="1" applyAlignment="1" applyProtection="1">
      <alignment horizontal="center" vertical="center" wrapText="1"/>
      <protection hidden="1"/>
    </xf>
    <xf numFmtId="0" fontId="25" fillId="0" borderId="0" xfId="0" applyFont="1" applyBorder="1" applyAlignment="1">
      <alignment horizontal="left" vertical="center" wrapText="1"/>
    </xf>
    <xf numFmtId="0" fontId="16" fillId="11" borderId="0" xfId="0" applyFont="1" applyFill="1" applyAlignment="1">
      <alignment horizontal="left" vertical="center" wrapText="1"/>
    </xf>
    <xf numFmtId="0" fontId="23" fillId="0" borderId="0" xfId="0" applyFont="1" applyAlignment="1">
      <alignment horizontal="left" vertical="center" wrapText="1"/>
    </xf>
    <xf numFmtId="0" fontId="24" fillId="11" borderId="0" xfId="0" applyFont="1" applyFill="1" applyAlignment="1">
      <alignment horizontal="left" vertical="center" wrapText="1"/>
    </xf>
    <xf numFmtId="0" fontId="17" fillId="0" borderId="0" xfId="0" applyFont="1" applyFill="1" applyAlignment="1">
      <alignment horizontal="left" vertical="center" wrapText="1"/>
    </xf>
    <xf numFmtId="0" fontId="26" fillId="0" borderId="0" xfId="0" applyFont="1" applyFill="1" applyAlignment="1">
      <alignment horizontal="left" vertical="center" wrapText="1"/>
    </xf>
    <xf numFmtId="0" fontId="27" fillId="0" borderId="0" xfId="0" applyFont="1" applyFill="1" applyAlignment="1">
      <alignment horizontal="left" vertical="center" wrapText="1"/>
    </xf>
    <xf numFmtId="0" fontId="17" fillId="13" borderId="81" xfId="0" applyFont="1" applyFill="1" applyBorder="1" applyAlignment="1" applyProtection="1">
      <alignment horizontal="right" vertical="center"/>
      <protection hidden="1"/>
    </xf>
    <xf numFmtId="0" fontId="17" fillId="13" borderId="82" xfId="0" applyFont="1" applyFill="1" applyBorder="1" applyAlignment="1" applyProtection="1">
      <alignment horizontal="right" vertical="center"/>
      <protection hidden="1"/>
    </xf>
    <xf numFmtId="9" fontId="17" fillId="13" borderId="109" xfId="0" applyNumberFormat="1" applyFont="1" applyFill="1" applyBorder="1" applyAlignment="1" applyProtection="1">
      <alignment horizontal="center" vertical="center"/>
      <protection hidden="1"/>
    </xf>
    <xf numFmtId="9" fontId="17" fillId="13" borderId="110" xfId="0" applyNumberFormat="1" applyFont="1" applyFill="1" applyBorder="1" applyAlignment="1" applyProtection="1">
      <alignment horizontal="center" vertical="center"/>
      <protection hidden="1"/>
    </xf>
    <xf numFmtId="9" fontId="17" fillId="13" borderId="111" xfId="0" applyNumberFormat="1" applyFont="1" applyFill="1" applyBorder="1" applyAlignment="1" applyProtection="1">
      <alignment horizontal="center" vertical="center"/>
      <protection hidden="1"/>
    </xf>
    <xf numFmtId="0" fontId="17" fillId="0" borderId="0" xfId="0" applyFont="1" applyFill="1" applyBorder="1" applyAlignment="1">
      <alignment horizontal="left" vertical="center"/>
    </xf>
    <xf numFmtId="0" fontId="0" fillId="0" borderId="0" xfId="0" applyBorder="1" applyAlignment="1">
      <alignment vertical="center" wrapText="1"/>
    </xf>
    <xf numFmtId="49" fontId="30" fillId="0" borderId="87" xfId="0" applyNumberFormat="1" applyFont="1" applyFill="1" applyBorder="1" applyAlignment="1">
      <alignment horizontal="center" vertical="center" wrapText="1"/>
    </xf>
    <xf numFmtId="0" fontId="30" fillId="0" borderId="88" xfId="0" applyFont="1" applyFill="1" applyBorder="1" applyAlignment="1">
      <alignment horizontal="center" vertical="center" wrapText="1"/>
    </xf>
    <xf numFmtId="49" fontId="30" fillId="0" borderId="88" xfId="0" applyNumberFormat="1" applyFont="1" applyFill="1" applyBorder="1" applyAlignment="1">
      <alignment horizontal="center" vertical="center" wrapText="1"/>
    </xf>
    <xf numFmtId="0" fontId="17" fillId="13" borderId="109" xfId="0" applyFont="1" applyFill="1" applyBorder="1" applyAlignment="1" applyProtection="1">
      <alignment horizontal="right" vertical="center"/>
      <protection hidden="1"/>
    </xf>
    <xf numFmtId="0" fontId="17" fillId="13" borderId="110" xfId="0" applyFont="1" applyFill="1" applyBorder="1" applyAlignment="1" applyProtection="1">
      <alignment horizontal="right" vertical="center"/>
      <protection hidden="1"/>
    </xf>
    <xf numFmtId="0" fontId="17" fillId="13" borderId="111" xfId="0" applyFont="1" applyFill="1" applyBorder="1" applyAlignment="1" applyProtection="1">
      <alignment horizontal="right" vertical="center"/>
      <protection hidden="1"/>
    </xf>
    <xf numFmtId="9" fontId="17" fillId="13" borderId="109" xfId="2" applyFont="1" applyFill="1" applyBorder="1" applyAlignment="1" applyProtection="1">
      <alignment horizontal="center" vertical="center"/>
      <protection hidden="1"/>
    </xf>
    <xf numFmtId="9" fontId="17" fillId="13" borderId="110" xfId="2" applyFont="1" applyFill="1" applyBorder="1" applyAlignment="1" applyProtection="1">
      <alignment horizontal="center" vertical="center"/>
      <protection hidden="1"/>
    </xf>
    <xf numFmtId="9" fontId="17" fillId="13" borderId="111" xfId="2" applyFont="1" applyFill="1" applyBorder="1" applyAlignment="1" applyProtection="1">
      <alignment horizontal="center" vertical="center"/>
      <protection hidden="1"/>
    </xf>
    <xf numFmtId="0" fontId="0" fillId="0" borderId="12" xfId="0" applyBorder="1" applyAlignment="1">
      <alignment horizontal="center" vertical="center" wrapText="1"/>
    </xf>
    <xf numFmtId="0" fontId="0" fillId="0" borderId="84" xfId="0" applyBorder="1" applyAlignment="1">
      <alignment horizontal="left" vertical="center" wrapText="1"/>
    </xf>
    <xf numFmtId="0" fontId="0" fillId="0" borderId="10" xfId="0" applyBorder="1" applyAlignment="1">
      <alignment horizontal="left" vertical="center" wrapText="1"/>
    </xf>
    <xf numFmtId="0" fontId="25" fillId="0" borderId="34" xfId="0" applyFont="1" applyBorder="1" applyAlignment="1">
      <alignment horizontal="center" vertical="center"/>
    </xf>
    <xf numFmtId="0" fontId="25" fillId="0" borderId="57" xfId="0" applyFont="1" applyBorder="1" applyAlignment="1">
      <alignment horizontal="center" vertical="center"/>
    </xf>
    <xf numFmtId="164" fontId="25" fillId="0" borderId="34" xfId="0" applyNumberFormat="1" applyFont="1" applyBorder="1" applyAlignment="1">
      <alignment horizontal="center" vertical="center"/>
    </xf>
    <xf numFmtId="164" fontId="25" fillId="0" borderId="57" xfId="0" applyNumberFormat="1" applyFont="1" applyBorder="1" applyAlignment="1">
      <alignment horizontal="center" vertical="center"/>
    </xf>
    <xf numFmtId="0" fontId="25" fillId="0" borderId="10" xfId="0" applyFont="1" applyBorder="1" applyAlignment="1">
      <alignment horizontal="left" vertical="center" wrapText="1"/>
    </xf>
    <xf numFmtId="3" fontId="36" fillId="0" borderId="10" xfId="0" applyNumberFormat="1" applyFont="1" applyFill="1" applyBorder="1" applyAlignment="1">
      <alignment horizontal="left" vertical="center"/>
    </xf>
    <xf numFmtId="0" fontId="0" fillId="0" borderId="12" xfId="0" applyFill="1" applyBorder="1" applyAlignment="1">
      <alignment horizontal="center" vertical="center" wrapText="1"/>
    </xf>
    <xf numFmtId="0" fontId="0" fillId="0" borderId="84" xfId="0" applyFill="1" applyBorder="1" applyAlignment="1">
      <alignment horizontal="left" vertical="center" wrapText="1"/>
    </xf>
    <xf numFmtId="0" fontId="0" fillId="0" borderId="10" xfId="0" applyFill="1" applyBorder="1" applyAlignment="1">
      <alignment horizontal="left" vertical="center" wrapText="1"/>
    </xf>
    <xf numFmtId="3" fontId="36" fillId="0" borderId="10" xfId="1" applyNumberFormat="1" applyFont="1" applyFill="1" applyBorder="1" applyAlignment="1">
      <alignment horizontal="left" vertical="center"/>
    </xf>
    <xf numFmtId="0" fontId="0" fillId="0" borderId="0" xfId="0" applyAlignment="1">
      <alignment vertical="center" wrapText="1"/>
    </xf>
    <xf numFmtId="0" fontId="17" fillId="0" borderId="4" xfId="0" applyFont="1" applyBorder="1" applyAlignment="1">
      <alignment horizontal="left" vertical="center" wrapText="1"/>
    </xf>
    <xf numFmtId="1" fontId="7" fillId="0" borderId="12" xfId="0" applyNumberFormat="1" applyFont="1" applyFill="1" applyBorder="1" applyAlignment="1">
      <alignment horizontal="center" vertical="center"/>
    </xf>
    <xf numFmtId="1" fontId="7" fillId="0" borderId="83" xfId="0" applyNumberFormat="1" applyFont="1" applyFill="1" applyBorder="1" applyAlignment="1">
      <alignment horizontal="center" vertical="center"/>
    </xf>
    <xf numFmtId="1" fontId="7" fillId="0" borderId="84" xfId="0" applyNumberFormat="1" applyFont="1" applyFill="1" applyBorder="1" applyAlignment="1">
      <alignment horizontal="center" vertical="center"/>
    </xf>
    <xf numFmtId="1" fontId="7" fillId="0" borderId="12" xfId="0" applyNumberFormat="1" applyFont="1" applyFill="1" applyBorder="1" applyAlignment="1">
      <alignment horizontal="center" vertical="center" wrapText="1"/>
    </xf>
    <xf numFmtId="1" fontId="7" fillId="0" borderId="83" xfId="0" applyNumberFormat="1" applyFont="1" applyFill="1" applyBorder="1" applyAlignment="1">
      <alignment horizontal="center" vertical="center" wrapText="1"/>
    </xf>
    <xf numFmtId="1" fontId="7" fillId="0" borderId="84"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4">
    <cellStyle name="Comma" xfId="1" builtinId="3"/>
    <cellStyle name="Normal" xfId="0" builtinId="0"/>
    <cellStyle name="Percent" xfId="2" builtinId="5"/>
    <cellStyle name="Percent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16</xdr:row>
      <xdr:rowOff>219075</xdr:rowOff>
    </xdr:from>
    <xdr:to>
      <xdr:col>0</xdr:col>
      <xdr:colOff>2714625</xdr:colOff>
      <xdr:row>16</xdr:row>
      <xdr:rowOff>742950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828925"/>
          <a:ext cx="26193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17</xdr:row>
      <xdr:rowOff>171450</xdr:rowOff>
    </xdr:from>
    <xdr:to>
      <xdr:col>0</xdr:col>
      <xdr:colOff>2809875</xdr:colOff>
      <xdr:row>17</xdr:row>
      <xdr:rowOff>723900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3922"/>
        <a:stretch>
          <a:fillRect/>
        </a:stretch>
      </xdr:blipFill>
      <xdr:spPr bwMode="auto">
        <a:xfrm>
          <a:off x="9525" y="3609975"/>
          <a:ext cx="28003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18</xdr:row>
      <xdr:rowOff>238125</xdr:rowOff>
    </xdr:from>
    <xdr:to>
      <xdr:col>0</xdr:col>
      <xdr:colOff>2324100</xdr:colOff>
      <xdr:row>18</xdr:row>
      <xdr:rowOff>504825</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 y="4429125"/>
          <a:ext cx="2286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xdr:row>
      <xdr:rowOff>304800</xdr:rowOff>
    </xdr:from>
    <xdr:to>
      <xdr:col>0</xdr:col>
      <xdr:colOff>2819400</xdr:colOff>
      <xdr:row>19</xdr:row>
      <xdr:rowOff>609600</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5143500"/>
          <a:ext cx="28194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20</xdr:row>
      <xdr:rowOff>314325</xdr:rowOff>
    </xdr:from>
    <xdr:to>
      <xdr:col>6</xdr:col>
      <xdr:colOff>1152525</xdr:colOff>
      <xdr:row>20</xdr:row>
      <xdr:rowOff>885825</xdr:rowOff>
    </xdr:to>
    <xdr:pic>
      <xdr:nvPicPr>
        <xdr:cNvPr id="6"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43700" y="5962650"/>
          <a:ext cx="3857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95250</xdr:colOff>
      <xdr:row>5</xdr:row>
      <xdr:rowOff>95250</xdr:rowOff>
    </xdr:from>
    <xdr:to>
      <xdr:col>5</xdr:col>
      <xdr:colOff>581025</xdr:colOff>
      <xdr:row>6</xdr:row>
      <xdr:rowOff>209550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226" t="81305" b="8051"/>
        <a:stretch>
          <a:fillRect/>
        </a:stretch>
      </xdr:blipFill>
      <xdr:spPr bwMode="auto">
        <a:xfrm rot="10800000">
          <a:off x="3048000" y="1657350"/>
          <a:ext cx="485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7</xdr:row>
      <xdr:rowOff>85725</xdr:rowOff>
    </xdr:from>
    <xdr:to>
      <xdr:col>5</xdr:col>
      <xdr:colOff>590550</xdr:colOff>
      <xdr:row>8</xdr:row>
      <xdr:rowOff>161925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226" t="63139" b="26279"/>
        <a:stretch>
          <a:fillRect/>
        </a:stretch>
      </xdr:blipFill>
      <xdr:spPr bwMode="auto">
        <a:xfrm rot="10800000">
          <a:off x="3086100" y="2333625"/>
          <a:ext cx="457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114300</xdr:colOff>
      <xdr:row>9</xdr:row>
      <xdr:rowOff>123825</xdr:rowOff>
    </xdr:from>
    <xdr:to>
      <xdr:col>5</xdr:col>
      <xdr:colOff>542925</xdr:colOff>
      <xdr:row>10</xdr:row>
      <xdr:rowOff>209550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226" t="44797" b="44269"/>
        <a:stretch>
          <a:fillRect/>
        </a:stretch>
      </xdr:blipFill>
      <xdr:spPr bwMode="auto">
        <a:xfrm rot="10800000">
          <a:off x="3067050" y="2924175"/>
          <a:ext cx="4286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114300</xdr:colOff>
      <xdr:row>13</xdr:row>
      <xdr:rowOff>76200</xdr:rowOff>
    </xdr:from>
    <xdr:to>
      <xdr:col>5</xdr:col>
      <xdr:colOff>571500</xdr:colOff>
      <xdr:row>14</xdr:row>
      <xdr:rowOff>180975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226" t="7584" b="81305"/>
        <a:stretch>
          <a:fillRect/>
        </a:stretch>
      </xdr:blipFill>
      <xdr:spPr bwMode="auto">
        <a:xfrm rot="10800000">
          <a:off x="3067050" y="3981450"/>
          <a:ext cx="4572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123825</xdr:colOff>
      <xdr:row>11</xdr:row>
      <xdr:rowOff>114300</xdr:rowOff>
    </xdr:from>
    <xdr:to>
      <xdr:col>5</xdr:col>
      <xdr:colOff>581025</xdr:colOff>
      <xdr:row>12</xdr:row>
      <xdr:rowOff>209550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226" t="25926" b="62962"/>
        <a:stretch>
          <a:fillRect/>
        </a:stretch>
      </xdr:blipFill>
      <xdr:spPr bwMode="auto">
        <a:xfrm rot="10800000">
          <a:off x="3076575" y="3467100"/>
          <a:ext cx="457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cilities/Planning/Operations/Designers%20Manual/KKing2011/SDG%20Checklist%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G Checklist"/>
      <sheetName val="Sign-Off"/>
      <sheetName val="RM - Instructions"/>
      <sheetName val="RM - Calculator"/>
      <sheetName val="RM - Types"/>
      <sheetName val="MR - Calculator"/>
      <sheetName val="DL - Instructions"/>
      <sheetName val="DL - Calculat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tabSelected="1" zoomScaleNormal="100" workbookViewId="0">
      <selection activeCell="B79" sqref="B79"/>
    </sheetView>
  </sheetViews>
  <sheetFormatPr defaultRowHeight="12.75" x14ac:dyDescent="0.2"/>
  <cols>
    <col min="1" max="1" width="7.7109375" customWidth="1"/>
    <col min="2" max="2" width="10.7109375" bestFit="1" customWidth="1"/>
    <col min="3" max="3" width="6.140625" bestFit="1" customWidth="1"/>
    <col min="4" max="4" width="63.85546875" customWidth="1"/>
    <col min="5" max="5" width="16.42578125" bestFit="1" customWidth="1"/>
    <col min="6" max="7" width="3.7109375" customWidth="1"/>
    <col min="8" max="8" width="3.5703125" customWidth="1"/>
    <col min="9" max="9" width="46.5703125" customWidth="1"/>
  </cols>
  <sheetData>
    <row r="1" spans="1:9" x14ac:dyDescent="0.2">
      <c r="A1" s="5"/>
      <c r="B1" s="5"/>
      <c r="C1" s="62"/>
      <c r="D1" s="61"/>
      <c r="E1" s="5"/>
      <c r="F1" s="5"/>
      <c r="G1" s="5"/>
      <c r="H1" s="5"/>
      <c r="I1" s="259" t="s">
        <v>191</v>
      </c>
    </row>
    <row r="2" spans="1:9" x14ac:dyDescent="0.2">
      <c r="A2" s="5"/>
      <c r="B2" s="5"/>
      <c r="C2" s="62"/>
      <c r="D2" s="61"/>
      <c r="E2" s="5"/>
      <c r="F2" s="5"/>
      <c r="G2" s="5"/>
      <c r="H2" s="5"/>
      <c r="I2" s="353" t="s">
        <v>354</v>
      </c>
    </row>
    <row r="3" spans="1:9" x14ac:dyDescent="0.2">
      <c r="A3" s="5"/>
      <c r="B3" s="5"/>
      <c r="C3" s="62"/>
      <c r="D3" s="61"/>
      <c r="E3" s="5"/>
      <c r="F3" s="5"/>
      <c r="G3" s="5"/>
      <c r="H3" s="5"/>
      <c r="I3" s="260" t="s">
        <v>192</v>
      </c>
    </row>
    <row r="4" spans="1:9" ht="23.25" x14ac:dyDescent="0.35">
      <c r="A4" s="261" t="s">
        <v>193</v>
      </c>
      <c r="B4" s="262"/>
      <c r="C4" s="262"/>
      <c r="D4" s="262"/>
      <c r="E4" s="262"/>
      <c r="F4" s="262"/>
      <c r="G4" s="262"/>
      <c r="H4" s="262"/>
      <c r="I4" s="262"/>
    </row>
    <row r="5" spans="1:9" ht="26.25" x14ac:dyDescent="0.25">
      <c r="A5" s="263" t="s">
        <v>194</v>
      </c>
      <c r="B5" s="264"/>
      <c r="C5" s="265"/>
      <c r="D5" s="265"/>
      <c r="E5" s="266"/>
      <c r="F5" s="267"/>
      <c r="G5" s="267"/>
      <c r="H5" s="268" t="s">
        <v>195</v>
      </c>
      <c r="I5" s="269"/>
    </row>
    <row r="6" spans="1:9" x14ac:dyDescent="0.2">
      <c r="A6" s="266"/>
      <c r="B6" s="270"/>
      <c r="C6" s="268"/>
      <c r="D6" s="271"/>
      <c r="E6" s="266"/>
      <c r="F6" s="266"/>
      <c r="G6" s="266"/>
      <c r="H6" s="268" t="s">
        <v>196</v>
      </c>
      <c r="I6" s="338"/>
    </row>
    <row r="7" spans="1:9" ht="6.95" customHeight="1" x14ac:dyDescent="0.2">
      <c r="A7" s="266"/>
      <c r="B7" s="270"/>
      <c r="C7" s="271"/>
      <c r="D7" s="268"/>
      <c r="E7" s="270"/>
      <c r="F7" s="266"/>
      <c r="G7" s="267"/>
      <c r="H7" s="272"/>
      <c r="I7" s="273"/>
    </row>
    <row r="8" spans="1:9" ht="3" customHeight="1" x14ac:dyDescent="0.2">
      <c r="A8" s="274"/>
      <c r="B8" s="275"/>
      <c r="C8" s="276"/>
      <c r="D8" s="277"/>
      <c r="E8" s="275"/>
      <c r="F8" s="274"/>
      <c r="G8" s="278"/>
      <c r="H8" s="274"/>
      <c r="I8" s="274"/>
    </row>
    <row r="9" spans="1:9" ht="5.0999999999999996" customHeight="1" x14ac:dyDescent="0.2">
      <c r="A9" s="279"/>
      <c r="B9" s="280"/>
      <c r="C9" s="280"/>
      <c r="D9" s="280"/>
      <c r="E9" s="264"/>
      <c r="F9" s="266"/>
      <c r="G9" s="266"/>
      <c r="H9" s="266"/>
      <c r="I9" s="264"/>
    </row>
    <row r="10" spans="1:9" ht="25.5" x14ac:dyDescent="0.2">
      <c r="A10" s="281" t="s">
        <v>197</v>
      </c>
      <c r="B10" s="282"/>
      <c r="C10" s="283"/>
      <c r="D10" s="284"/>
      <c r="E10" s="282" t="s">
        <v>198</v>
      </c>
      <c r="F10" s="285">
        <f>SUM(F12:F35)</f>
        <v>0</v>
      </c>
      <c r="G10" s="337">
        <f>SUM(G12:G35)</f>
        <v>0</v>
      </c>
      <c r="H10" s="286">
        <f>SUM(H12:H35)</f>
        <v>0</v>
      </c>
      <c r="I10" s="287"/>
    </row>
    <row r="11" spans="1:9" ht="57.75" x14ac:dyDescent="0.2">
      <c r="A11" s="288" t="s">
        <v>5</v>
      </c>
      <c r="B11" s="359" t="s">
        <v>6</v>
      </c>
      <c r="C11" s="289" t="s">
        <v>9</v>
      </c>
      <c r="D11" s="291" t="s">
        <v>280</v>
      </c>
      <c r="E11" s="291" t="s">
        <v>293</v>
      </c>
      <c r="F11" s="292" t="s">
        <v>199</v>
      </c>
      <c r="G11" s="293" t="s">
        <v>200</v>
      </c>
      <c r="H11" s="292" t="s">
        <v>201</v>
      </c>
      <c r="I11" s="294" t="s">
        <v>202</v>
      </c>
    </row>
    <row r="12" spans="1:9" x14ac:dyDescent="0.2">
      <c r="A12" s="292">
        <v>1</v>
      </c>
      <c r="B12" s="292" t="s">
        <v>203</v>
      </c>
      <c r="C12" s="295" t="s">
        <v>10</v>
      </c>
      <c r="D12" s="296" t="s">
        <v>355</v>
      </c>
      <c r="E12" s="297" t="s">
        <v>204</v>
      </c>
      <c r="F12" s="341"/>
      <c r="G12" s="342"/>
      <c r="H12" s="343"/>
      <c r="I12" s="298"/>
    </row>
    <row r="13" spans="1:9" ht="25.5" x14ac:dyDescent="0.2">
      <c r="A13" s="292">
        <v>1</v>
      </c>
      <c r="B13" s="292" t="s">
        <v>205</v>
      </c>
      <c r="C13" s="295" t="s">
        <v>10</v>
      </c>
      <c r="D13" s="299" t="s">
        <v>206</v>
      </c>
      <c r="E13" s="300" t="s">
        <v>207</v>
      </c>
      <c r="F13" s="341"/>
      <c r="G13" s="342"/>
      <c r="H13" s="343"/>
      <c r="I13" s="301"/>
    </row>
    <row r="14" spans="1:9" ht="25.5" x14ac:dyDescent="0.2">
      <c r="A14" s="292">
        <v>1</v>
      </c>
      <c r="B14" s="292" t="s">
        <v>208</v>
      </c>
      <c r="C14" s="295" t="s">
        <v>10</v>
      </c>
      <c r="D14" s="302" t="s">
        <v>301</v>
      </c>
      <c r="E14" s="297" t="s">
        <v>204</v>
      </c>
      <c r="F14" s="341"/>
      <c r="G14" s="342"/>
      <c r="H14" s="343"/>
      <c r="I14" s="355"/>
    </row>
    <row r="15" spans="1:9" x14ac:dyDescent="0.2">
      <c r="A15" s="292">
        <v>1</v>
      </c>
      <c r="B15" s="292" t="s">
        <v>209</v>
      </c>
      <c r="C15" s="303" t="s">
        <v>11</v>
      </c>
      <c r="D15" s="296" t="s">
        <v>302</v>
      </c>
      <c r="E15" s="300" t="s">
        <v>207</v>
      </c>
      <c r="F15" s="344"/>
      <c r="G15" s="342"/>
      <c r="H15" s="343"/>
      <c r="I15" s="352"/>
    </row>
    <row r="16" spans="1:9" x14ac:dyDescent="0.2">
      <c r="A16" s="292">
        <v>1</v>
      </c>
      <c r="B16" s="292" t="s">
        <v>210</v>
      </c>
      <c r="C16" s="295" t="s">
        <v>10</v>
      </c>
      <c r="D16" s="296" t="s">
        <v>303</v>
      </c>
      <c r="E16" s="300" t="s">
        <v>207</v>
      </c>
      <c r="F16" s="341"/>
      <c r="G16" s="342"/>
      <c r="H16" s="343"/>
      <c r="I16" s="352"/>
    </row>
    <row r="17" spans="1:9" x14ac:dyDescent="0.2">
      <c r="A17" s="292">
        <v>1</v>
      </c>
      <c r="B17" s="292" t="s">
        <v>211</v>
      </c>
      <c r="C17" s="303" t="s">
        <v>12</v>
      </c>
      <c r="D17" s="296" t="s">
        <v>304</v>
      </c>
      <c r="E17" s="347" t="s">
        <v>212</v>
      </c>
      <c r="F17" s="341"/>
      <c r="G17" s="342"/>
      <c r="H17" s="343"/>
      <c r="I17" s="352"/>
    </row>
    <row r="18" spans="1:9" ht="25.5" x14ac:dyDescent="0.2">
      <c r="A18" s="292">
        <v>1</v>
      </c>
      <c r="B18" s="292" t="s">
        <v>213</v>
      </c>
      <c r="C18" s="303" t="s">
        <v>11</v>
      </c>
      <c r="D18" s="302" t="s">
        <v>214</v>
      </c>
      <c r="E18" s="347" t="s">
        <v>212</v>
      </c>
      <c r="F18" s="341"/>
      <c r="G18" s="342"/>
      <c r="H18" s="343"/>
      <c r="I18" s="298"/>
    </row>
    <row r="19" spans="1:9" x14ac:dyDescent="0.2">
      <c r="A19" s="292">
        <v>1</v>
      </c>
      <c r="B19" s="292" t="s">
        <v>215</v>
      </c>
      <c r="C19" s="295" t="s">
        <v>10</v>
      </c>
      <c r="D19" s="296" t="s">
        <v>216</v>
      </c>
      <c r="E19" s="297" t="s">
        <v>204</v>
      </c>
      <c r="F19" s="341"/>
      <c r="G19" s="342"/>
      <c r="H19" s="343"/>
      <c r="I19" s="298"/>
    </row>
    <row r="20" spans="1:9" ht="25.5" x14ac:dyDescent="0.2">
      <c r="A20" s="292">
        <v>1</v>
      </c>
      <c r="B20" s="292" t="s">
        <v>317</v>
      </c>
      <c r="C20" s="303" t="s">
        <v>11</v>
      </c>
      <c r="D20" s="302" t="s">
        <v>305</v>
      </c>
      <c r="E20" s="297" t="s">
        <v>204</v>
      </c>
      <c r="F20" s="341"/>
      <c r="G20" s="342"/>
      <c r="H20" s="343"/>
      <c r="I20" s="352"/>
    </row>
    <row r="21" spans="1:9" ht="25.5" x14ac:dyDescent="0.2">
      <c r="A21" s="292">
        <v>1</v>
      </c>
      <c r="B21" s="292" t="s">
        <v>316</v>
      </c>
      <c r="C21" s="303" t="s">
        <v>11</v>
      </c>
      <c r="D21" s="302" t="s">
        <v>306</v>
      </c>
      <c r="E21" s="297" t="s">
        <v>204</v>
      </c>
      <c r="F21" s="341"/>
      <c r="G21" s="342"/>
      <c r="H21" s="343"/>
      <c r="I21" s="352"/>
    </row>
    <row r="22" spans="1:9" ht="25.5" x14ac:dyDescent="0.2">
      <c r="A22" s="292">
        <v>1</v>
      </c>
      <c r="B22" s="292" t="s">
        <v>316</v>
      </c>
      <c r="C22" s="303" t="s">
        <v>11</v>
      </c>
      <c r="D22" s="302" t="s">
        <v>315</v>
      </c>
      <c r="E22" s="297" t="s">
        <v>204</v>
      </c>
      <c r="F22" s="341"/>
      <c r="G22" s="342"/>
      <c r="H22" s="343"/>
      <c r="I22" s="352"/>
    </row>
    <row r="23" spans="1:9" x14ac:dyDescent="0.2">
      <c r="A23" s="292">
        <v>1</v>
      </c>
      <c r="B23" s="292" t="s">
        <v>217</v>
      </c>
      <c r="C23" s="303" t="s">
        <v>11</v>
      </c>
      <c r="D23" s="296" t="s">
        <v>307</v>
      </c>
      <c r="E23" s="297" t="s">
        <v>204</v>
      </c>
      <c r="F23" s="341"/>
      <c r="G23" s="342"/>
      <c r="H23" s="343"/>
      <c r="I23" s="351"/>
    </row>
    <row r="24" spans="1:9" x14ac:dyDescent="0.2">
      <c r="A24" s="292">
        <v>1</v>
      </c>
      <c r="B24" s="292" t="s">
        <v>218</v>
      </c>
      <c r="C24" s="303" t="s">
        <v>11</v>
      </c>
      <c r="D24" s="296" t="s">
        <v>308</v>
      </c>
      <c r="E24" s="347" t="s">
        <v>212</v>
      </c>
      <c r="F24" s="341"/>
      <c r="G24" s="342"/>
      <c r="H24" s="343"/>
      <c r="I24" s="351"/>
    </row>
    <row r="25" spans="1:9" x14ac:dyDescent="0.2">
      <c r="A25" s="292">
        <v>1</v>
      </c>
      <c r="B25" s="292" t="s">
        <v>219</v>
      </c>
      <c r="C25" s="303" t="s">
        <v>11</v>
      </c>
      <c r="D25" s="296" t="s">
        <v>309</v>
      </c>
      <c r="E25" s="300" t="s">
        <v>207</v>
      </c>
      <c r="F25" s="341"/>
      <c r="G25" s="342"/>
      <c r="H25" s="343"/>
      <c r="I25" s="351"/>
    </row>
    <row r="26" spans="1:9" x14ac:dyDescent="0.2">
      <c r="A26" s="292">
        <v>1</v>
      </c>
      <c r="B26" s="292" t="s">
        <v>220</v>
      </c>
      <c r="C26" s="303" t="s">
        <v>11</v>
      </c>
      <c r="D26" s="296" t="s">
        <v>310</v>
      </c>
      <c r="E26" s="297" t="s">
        <v>204</v>
      </c>
      <c r="F26" s="341"/>
      <c r="G26" s="342"/>
      <c r="H26" s="343"/>
      <c r="I26" s="351"/>
    </row>
    <row r="27" spans="1:9" ht="25.5" x14ac:dyDescent="0.2">
      <c r="A27" s="292">
        <v>1</v>
      </c>
      <c r="B27" s="292" t="s">
        <v>221</v>
      </c>
      <c r="C27" s="303" t="s">
        <v>11</v>
      </c>
      <c r="D27" s="302" t="s">
        <v>311</v>
      </c>
      <c r="E27" s="300" t="s">
        <v>207</v>
      </c>
      <c r="F27" s="341"/>
      <c r="G27" s="342"/>
      <c r="H27" s="343"/>
      <c r="I27" s="351"/>
    </row>
    <row r="28" spans="1:9" x14ac:dyDescent="0.2">
      <c r="A28" s="292">
        <v>1</v>
      </c>
      <c r="B28" s="292" t="s">
        <v>222</v>
      </c>
      <c r="C28" s="303" t="s">
        <v>11</v>
      </c>
      <c r="D28" s="296" t="s">
        <v>312</v>
      </c>
      <c r="E28" s="300" t="s">
        <v>207</v>
      </c>
      <c r="F28" s="345"/>
      <c r="G28" s="346"/>
      <c r="H28" s="343"/>
      <c r="I28" s="351"/>
    </row>
    <row r="29" spans="1:9" ht="25.5" x14ac:dyDescent="0.2">
      <c r="A29" s="292">
        <v>1</v>
      </c>
      <c r="B29" s="292" t="s">
        <v>223</v>
      </c>
      <c r="C29" s="303" t="s">
        <v>11</v>
      </c>
      <c r="D29" s="302" t="s">
        <v>313</v>
      </c>
      <c r="E29" s="300" t="s">
        <v>207</v>
      </c>
      <c r="F29" s="341"/>
      <c r="G29" s="342"/>
      <c r="H29" s="343"/>
      <c r="I29" s="352"/>
    </row>
    <row r="30" spans="1:9" x14ac:dyDescent="0.2">
      <c r="A30" s="292">
        <v>1</v>
      </c>
      <c r="B30" s="292" t="s">
        <v>224</v>
      </c>
      <c r="C30" s="303" t="s">
        <v>11</v>
      </c>
      <c r="D30" s="304" t="s">
        <v>294</v>
      </c>
      <c r="E30" s="347" t="s">
        <v>212</v>
      </c>
      <c r="F30" s="341"/>
      <c r="G30" s="342"/>
      <c r="H30" s="343"/>
      <c r="I30" s="304"/>
    </row>
    <row r="31" spans="1:9" ht="25.5" x14ac:dyDescent="0.2">
      <c r="A31" s="292">
        <v>1</v>
      </c>
      <c r="B31" s="292" t="s">
        <v>225</v>
      </c>
      <c r="C31" s="303" t="s">
        <v>11</v>
      </c>
      <c r="D31" s="302" t="s">
        <v>314</v>
      </c>
      <c r="E31" s="297" t="s">
        <v>204</v>
      </c>
      <c r="F31" s="341"/>
      <c r="G31" s="342"/>
      <c r="H31" s="343"/>
      <c r="I31" s="351"/>
    </row>
    <row r="32" spans="1:9" ht="25.5" x14ac:dyDescent="0.2">
      <c r="A32" s="292">
        <v>1</v>
      </c>
      <c r="B32" s="292"/>
      <c r="C32" s="303" t="s">
        <v>11</v>
      </c>
      <c r="D32" s="302" t="s">
        <v>298</v>
      </c>
      <c r="E32" s="297" t="s">
        <v>204</v>
      </c>
      <c r="F32" s="341"/>
      <c r="G32" s="342"/>
      <c r="H32" s="343"/>
      <c r="I32" s="357"/>
    </row>
    <row r="33" spans="1:9" ht="25.5" x14ac:dyDescent="0.2">
      <c r="A33" s="292">
        <v>1</v>
      </c>
      <c r="B33" s="292" t="s">
        <v>318</v>
      </c>
      <c r="C33" s="303" t="s">
        <v>11</v>
      </c>
      <c r="D33" s="302" t="s">
        <v>321</v>
      </c>
      <c r="E33" s="300" t="s">
        <v>207</v>
      </c>
      <c r="F33" s="341"/>
      <c r="G33" s="342"/>
      <c r="H33" s="343"/>
      <c r="I33" s="357"/>
    </row>
    <row r="34" spans="1:9" ht="25.5" x14ac:dyDescent="0.2">
      <c r="A34" s="292">
        <v>1</v>
      </c>
      <c r="B34" s="292" t="s">
        <v>319</v>
      </c>
      <c r="C34" s="303" t="s">
        <v>11</v>
      </c>
      <c r="D34" s="302" t="s">
        <v>322</v>
      </c>
      <c r="E34" s="300" t="s">
        <v>207</v>
      </c>
      <c r="F34" s="341"/>
      <c r="G34" s="342"/>
      <c r="H34" s="343"/>
      <c r="I34" s="351"/>
    </row>
    <row r="35" spans="1:9" ht="25.5" x14ac:dyDescent="0.2">
      <c r="A35" s="292">
        <v>1</v>
      </c>
      <c r="B35" s="292" t="s">
        <v>320</v>
      </c>
      <c r="C35" s="303" t="s">
        <v>11</v>
      </c>
      <c r="D35" s="302" t="s">
        <v>323</v>
      </c>
      <c r="E35" s="300" t="s">
        <v>207</v>
      </c>
      <c r="F35" s="341"/>
      <c r="G35" s="342"/>
      <c r="H35" s="343"/>
      <c r="I35" s="351"/>
    </row>
    <row r="36" spans="1:9" ht="25.5" x14ac:dyDescent="0.2">
      <c r="A36" s="305" t="s">
        <v>226</v>
      </c>
      <c r="B36" s="306"/>
      <c r="C36" s="307"/>
      <c r="D36" s="308"/>
      <c r="E36" s="306"/>
      <c r="F36" s="285">
        <f>SUM(F38:F43)</f>
        <v>0</v>
      </c>
      <c r="G36" s="337">
        <f>SUM(G38:G43)</f>
        <v>0</v>
      </c>
      <c r="H36" s="336">
        <f>SUM(H38:H43)</f>
        <v>0</v>
      </c>
      <c r="I36" s="309"/>
    </row>
    <row r="37" spans="1:9" ht="57.75" x14ac:dyDescent="0.2">
      <c r="A37" s="288" t="s">
        <v>5</v>
      </c>
      <c r="B37" s="359" t="s">
        <v>6</v>
      </c>
      <c r="C37" s="289" t="s">
        <v>9</v>
      </c>
      <c r="D37" s="290" t="s">
        <v>281</v>
      </c>
      <c r="E37" s="291" t="s">
        <v>292</v>
      </c>
      <c r="F37" s="292" t="s">
        <v>199</v>
      </c>
      <c r="G37" s="293" t="s">
        <v>200</v>
      </c>
      <c r="H37" s="292" t="s">
        <v>201</v>
      </c>
      <c r="I37" s="294" t="s">
        <v>202</v>
      </c>
    </row>
    <row r="38" spans="1:9" x14ac:dyDescent="0.2">
      <c r="A38" s="310">
        <v>1</v>
      </c>
      <c r="B38" s="292" t="s">
        <v>324</v>
      </c>
      <c r="C38" s="303" t="s">
        <v>11</v>
      </c>
      <c r="D38" s="296" t="s">
        <v>286</v>
      </c>
      <c r="E38" s="297" t="s">
        <v>204</v>
      </c>
      <c r="F38" s="341"/>
      <c r="G38" s="342"/>
      <c r="H38" s="343"/>
      <c r="I38" s="351"/>
    </row>
    <row r="39" spans="1:9" x14ac:dyDescent="0.2">
      <c r="A39" s="310">
        <v>1</v>
      </c>
      <c r="B39" s="292" t="s">
        <v>325</v>
      </c>
      <c r="C39" s="303" t="s">
        <v>11</v>
      </c>
      <c r="D39" s="296" t="s">
        <v>287</v>
      </c>
      <c r="E39" s="297" t="s">
        <v>204</v>
      </c>
      <c r="F39" s="341"/>
      <c r="G39" s="342"/>
      <c r="H39" s="343"/>
      <c r="I39" s="351"/>
    </row>
    <row r="40" spans="1:9" x14ac:dyDescent="0.2">
      <c r="A40" s="310">
        <v>1</v>
      </c>
      <c r="B40" s="292" t="s">
        <v>326</v>
      </c>
      <c r="C40" s="303" t="s">
        <v>11</v>
      </c>
      <c r="D40" s="296" t="s">
        <v>228</v>
      </c>
      <c r="E40" s="347" t="s">
        <v>212</v>
      </c>
      <c r="F40" s="341"/>
      <c r="G40" s="342"/>
      <c r="H40" s="343"/>
      <c r="I40" s="351"/>
    </row>
    <row r="41" spans="1:9" x14ac:dyDescent="0.2">
      <c r="A41" s="310">
        <v>1</v>
      </c>
      <c r="B41" s="292" t="s">
        <v>327</v>
      </c>
      <c r="C41" s="303" t="s">
        <v>11</v>
      </c>
      <c r="D41" s="296" t="s">
        <v>288</v>
      </c>
      <c r="E41" s="297" t="s">
        <v>204</v>
      </c>
      <c r="F41" s="341"/>
      <c r="G41" s="342"/>
      <c r="H41" s="343"/>
      <c r="I41" s="351"/>
    </row>
    <row r="42" spans="1:9" x14ac:dyDescent="0.2">
      <c r="A42" s="310">
        <v>1</v>
      </c>
      <c r="B42" s="292"/>
      <c r="C42" s="303" t="s">
        <v>11</v>
      </c>
      <c r="D42" s="296" t="s">
        <v>289</v>
      </c>
      <c r="E42" s="300" t="s">
        <v>207</v>
      </c>
      <c r="F42" s="341"/>
      <c r="G42" s="342"/>
      <c r="H42" s="343"/>
      <c r="I42" s="356"/>
    </row>
    <row r="43" spans="1:9" ht="25.5" x14ac:dyDescent="0.2">
      <c r="A43" s="310">
        <v>1</v>
      </c>
      <c r="B43" s="292" t="s">
        <v>328</v>
      </c>
      <c r="C43" s="303" t="s">
        <v>11</v>
      </c>
      <c r="D43" s="296" t="s">
        <v>227</v>
      </c>
      <c r="E43" s="347" t="s">
        <v>212</v>
      </c>
      <c r="F43" s="341"/>
      <c r="G43" s="342"/>
      <c r="H43" s="343"/>
      <c r="I43" s="351"/>
    </row>
    <row r="44" spans="1:9" ht="25.5" x14ac:dyDescent="0.2">
      <c r="A44" s="311" t="s">
        <v>229</v>
      </c>
      <c r="B44" s="312"/>
      <c r="C44" s="313"/>
      <c r="D44" s="314"/>
      <c r="E44" s="312"/>
      <c r="F44" s="285">
        <f>SUM(F46:F56)</f>
        <v>0</v>
      </c>
      <c r="G44" s="337">
        <f>SUM(G46:G56)</f>
        <v>0</v>
      </c>
      <c r="H44" s="286">
        <f>SUM(H46:H56)</f>
        <v>0</v>
      </c>
      <c r="I44" s="315"/>
    </row>
    <row r="45" spans="1:9" ht="57.75" x14ac:dyDescent="0.2">
      <c r="A45" s="288" t="s">
        <v>5</v>
      </c>
      <c r="B45" s="359" t="s">
        <v>6</v>
      </c>
      <c r="C45" s="289" t="s">
        <v>9</v>
      </c>
      <c r="D45" s="290" t="s">
        <v>282</v>
      </c>
      <c r="E45" s="291" t="s">
        <v>293</v>
      </c>
      <c r="F45" s="292" t="s">
        <v>199</v>
      </c>
      <c r="G45" s="293" t="s">
        <v>200</v>
      </c>
      <c r="H45" s="292" t="s">
        <v>201</v>
      </c>
      <c r="I45" s="294" t="s">
        <v>202</v>
      </c>
    </row>
    <row r="46" spans="1:9" x14ac:dyDescent="0.2">
      <c r="A46" s="292">
        <v>1</v>
      </c>
      <c r="B46" s="292" t="s">
        <v>230</v>
      </c>
      <c r="C46" s="295" t="s">
        <v>10</v>
      </c>
      <c r="D46" s="296" t="s">
        <v>329</v>
      </c>
      <c r="E46" s="347" t="s">
        <v>212</v>
      </c>
      <c r="F46" s="341"/>
      <c r="G46" s="342"/>
      <c r="H46" s="343"/>
      <c r="I46" s="352"/>
    </row>
    <row r="47" spans="1:9" x14ac:dyDescent="0.2">
      <c r="A47" s="292">
        <v>1</v>
      </c>
      <c r="B47" s="292" t="s">
        <v>231</v>
      </c>
      <c r="C47" s="295" t="s">
        <v>10</v>
      </c>
      <c r="D47" s="299" t="s">
        <v>290</v>
      </c>
      <c r="E47" s="347" t="s">
        <v>212</v>
      </c>
      <c r="F47" s="341"/>
      <c r="G47" s="342"/>
      <c r="H47" s="343"/>
      <c r="I47" s="354"/>
    </row>
    <row r="48" spans="1:9" x14ac:dyDescent="0.2">
      <c r="A48" s="292">
        <v>1</v>
      </c>
      <c r="B48" s="292" t="s">
        <v>232</v>
      </c>
      <c r="C48" s="295" t="s">
        <v>10</v>
      </c>
      <c r="D48" s="296" t="s">
        <v>330</v>
      </c>
      <c r="E48" s="300" t="s">
        <v>207</v>
      </c>
      <c r="F48" s="341"/>
      <c r="G48" s="342"/>
      <c r="H48" s="343"/>
      <c r="I48" s="352"/>
    </row>
    <row r="49" spans="1:9" ht="25.5" x14ac:dyDescent="0.2">
      <c r="A49" s="292">
        <v>1</v>
      </c>
      <c r="B49" s="292" t="s">
        <v>233</v>
      </c>
      <c r="C49" s="303" t="s">
        <v>11</v>
      </c>
      <c r="D49" s="302" t="s">
        <v>299</v>
      </c>
      <c r="E49" s="347" t="s">
        <v>212</v>
      </c>
      <c r="F49" s="341"/>
      <c r="G49" s="342"/>
      <c r="H49" s="343"/>
      <c r="I49" s="352"/>
    </row>
    <row r="50" spans="1:9" x14ac:dyDescent="0.2">
      <c r="A50" s="292">
        <v>1</v>
      </c>
      <c r="B50" s="292" t="s">
        <v>234</v>
      </c>
      <c r="C50" s="303" t="s">
        <v>11</v>
      </c>
      <c r="D50" s="296" t="s">
        <v>235</v>
      </c>
      <c r="E50" s="347" t="s">
        <v>212</v>
      </c>
      <c r="F50" s="341"/>
      <c r="G50" s="342"/>
      <c r="H50" s="343"/>
      <c r="I50" s="352"/>
    </row>
    <row r="51" spans="1:9" ht="25.5" x14ac:dyDescent="0.2">
      <c r="A51" s="292">
        <v>8</v>
      </c>
      <c r="B51" s="292" t="s">
        <v>236</v>
      </c>
      <c r="C51" s="295" t="s">
        <v>10</v>
      </c>
      <c r="D51" s="302" t="s">
        <v>331</v>
      </c>
      <c r="E51" s="297" t="s">
        <v>204</v>
      </c>
      <c r="F51" s="341"/>
      <c r="G51" s="342"/>
      <c r="H51" s="343"/>
      <c r="I51" s="352"/>
    </row>
    <row r="52" spans="1:9" x14ac:dyDescent="0.2">
      <c r="A52" s="292">
        <v>1</v>
      </c>
      <c r="B52" s="292" t="s">
        <v>237</v>
      </c>
      <c r="C52" s="303" t="s">
        <v>11</v>
      </c>
      <c r="D52" s="296" t="s">
        <v>291</v>
      </c>
      <c r="E52" s="347" t="s">
        <v>212</v>
      </c>
      <c r="F52" s="341"/>
      <c r="G52" s="342"/>
      <c r="H52" s="343"/>
      <c r="I52" s="352"/>
    </row>
    <row r="53" spans="1:9" x14ac:dyDescent="0.2">
      <c r="A53" s="292">
        <v>1</v>
      </c>
      <c r="B53" s="292" t="s">
        <v>238</v>
      </c>
      <c r="C53" s="295" t="s">
        <v>10</v>
      </c>
      <c r="D53" s="296" t="s">
        <v>332</v>
      </c>
      <c r="E53" s="300" t="s">
        <v>207</v>
      </c>
      <c r="F53" s="341"/>
      <c r="G53" s="342"/>
      <c r="H53" s="343"/>
      <c r="I53" s="352"/>
    </row>
    <row r="54" spans="1:9" ht="25.5" x14ac:dyDescent="0.2">
      <c r="A54" s="292">
        <v>1</v>
      </c>
      <c r="B54" s="292" t="s">
        <v>366</v>
      </c>
      <c r="C54" s="303" t="s">
        <v>11</v>
      </c>
      <c r="D54" s="302" t="s">
        <v>333</v>
      </c>
      <c r="E54" s="297" t="s">
        <v>204</v>
      </c>
      <c r="F54" s="341"/>
      <c r="G54" s="342"/>
      <c r="H54" s="343"/>
      <c r="I54" s="352"/>
    </row>
    <row r="55" spans="1:9" x14ac:dyDescent="0.2">
      <c r="A55" s="292">
        <v>1</v>
      </c>
      <c r="B55" s="292" t="s">
        <v>367</v>
      </c>
      <c r="C55" s="295" t="s">
        <v>10</v>
      </c>
      <c r="D55" s="296" t="s">
        <v>334</v>
      </c>
      <c r="E55" s="297" t="s">
        <v>204</v>
      </c>
      <c r="F55" s="341"/>
      <c r="G55" s="342"/>
      <c r="H55" s="343"/>
      <c r="I55" s="351"/>
    </row>
    <row r="56" spans="1:9" ht="25.5" x14ac:dyDescent="0.2">
      <c r="A56" s="292">
        <v>1</v>
      </c>
      <c r="B56" s="292" t="s">
        <v>368</v>
      </c>
      <c r="C56" s="295" t="s">
        <v>10</v>
      </c>
      <c r="D56" s="302" t="s">
        <v>335</v>
      </c>
      <c r="E56" s="297" t="s">
        <v>204</v>
      </c>
      <c r="F56" s="341"/>
      <c r="G56" s="342"/>
      <c r="H56" s="343"/>
      <c r="I56" s="351"/>
    </row>
    <row r="57" spans="1:9" ht="25.5" x14ac:dyDescent="0.2">
      <c r="A57" s="316" t="s">
        <v>239</v>
      </c>
      <c r="B57" s="317"/>
      <c r="C57" s="318"/>
      <c r="D57" s="319"/>
      <c r="E57" s="317"/>
      <c r="F57" s="285">
        <f>SUM(F59:F65)</f>
        <v>0</v>
      </c>
      <c r="G57" s="337">
        <f>SUM(G59:G65)</f>
        <v>0</v>
      </c>
      <c r="H57" s="286">
        <f>SUM(H59:H65)</f>
        <v>0</v>
      </c>
      <c r="I57" s="320"/>
    </row>
    <row r="58" spans="1:9" ht="57.75" x14ac:dyDescent="0.2">
      <c r="A58" s="288" t="s">
        <v>5</v>
      </c>
      <c r="B58" s="359" t="s">
        <v>6</v>
      </c>
      <c r="C58" s="289" t="s">
        <v>9</v>
      </c>
      <c r="D58" s="290" t="s">
        <v>283</v>
      </c>
      <c r="E58" s="291" t="s">
        <v>293</v>
      </c>
      <c r="F58" s="292" t="s">
        <v>199</v>
      </c>
      <c r="G58" s="293" t="s">
        <v>200</v>
      </c>
      <c r="H58" s="292" t="s">
        <v>201</v>
      </c>
      <c r="I58" s="294" t="s">
        <v>202</v>
      </c>
    </row>
    <row r="59" spans="1:9" x14ac:dyDescent="0.2">
      <c r="A59" s="310">
        <v>1</v>
      </c>
      <c r="B59" s="292" t="s">
        <v>296</v>
      </c>
      <c r="C59" s="295" t="s">
        <v>10</v>
      </c>
      <c r="D59" s="296" t="s">
        <v>295</v>
      </c>
      <c r="E59" s="347" t="s">
        <v>212</v>
      </c>
      <c r="F59" s="341"/>
      <c r="G59" s="342"/>
      <c r="H59" s="343"/>
      <c r="I59" s="351"/>
    </row>
    <row r="60" spans="1:9" x14ac:dyDescent="0.2">
      <c r="A60" s="310">
        <v>2</v>
      </c>
      <c r="B60" s="292" t="s">
        <v>240</v>
      </c>
      <c r="C60" s="303" t="s">
        <v>12</v>
      </c>
      <c r="D60" s="296" t="s">
        <v>241</v>
      </c>
      <c r="E60" s="300" t="s">
        <v>207</v>
      </c>
      <c r="F60" s="341"/>
      <c r="G60" s="342"/>
      <c r="H60" s="343"/>
      <c r="I60" s="351"/>
    </row>
    <row r="61" spans="1:9" ht="12.75" customHeight="1" x14ac:dyDescent="0.2">
      <c r="A61" s="310">
        <v>1</v>
      </c>
      <c r="B61" s="292" t="s">
        <v>242</v>
      </c>
      <c r="C61" s="303" t="s">
        <v>11</v>
      </c>
      <c r="D61" s="296" t="s">
        <v>243</v>
      </c>
      <c r="E61" s="347" t="s">
        <v>212</v>
      </c>
      <c r="F61" s="341"/>
      <c r="G61" s="342"/>
      <c r="H61" s="343"/>
      <c r="I61" s="356"/>
    </row>
    <row r="62" spans="1:9" x14ac:dyDescent="0.2">
      <c r="A62" s="310">
        <v>1</v>
      </c>
      <c r="B62" s="292" t="s">
        <v>242</v>
      </c>
      <c r="C62" s="303" t="s">
        <v>11</v>
      </c>
      <c r="D62" s="296" t="s">
        <v>244</v>
      </c>
      <c r="E62" s="297" t="s">
        <v>204</v>
      </c>
      <c r="F62" s="341"/>
      <c r="G62" s="342"/>
      <c r="H62" s="343"/>
      <c r="I62" s="356"/>
    </row>
    <row r="63" spans="1:9" x14ac:dyDescent="0.2">
      <c r="A63" s="310">
        <v>1</v>
      </c>
      <c r="B63" s="292" t="s">
        <v>245</v>
      </c>
      <c r="C63" s="303" t="s">
        <v>11</v>
      </c>
      <c r="D63" s="296" t="s">
        <v>300</v>
      </c>
      <c r="E63" s="297" t="s">
        <v>204</v>
      </c>
      <c r="F63" s="341"/>
      <c r="G63" s="342"/>
      <c r="H63" s="343"/>
      <c r="I63" s="351"/>
    </row>
    <row r="64" spans="1:9" x14ac:dyDescent="0.2">
      <c r="A64" s="310">
        <v>1</v>
      </c>
      <c r="B64" s="292" t="s">
        <v>246</v>
      </c>
      <c r="C64" s="303" t="s">
        <v>11</v>
      </c>
      <c r="D64" s="296" t="s">
        <v>356</v>
      </c>
      <c r="E64" s="297" t="s">
        <v>204</v>
      </c>
      <c r="F64" s="341"/>
      <c r="G64" s="342"/>
      <c r="H64" s="343"/>
      <c r="I64" s="351"/>
    </row>
    <row r="65" spans="1:9" x14ac:dyDescent="0.2">
      <c r="A65" s="310">
        <v>1</v>
      </c>
      <c r="B65" s="292" t="s">
        <v>247</v>
      </c>
      <c r="C65" s="303" t="s">
        <v>11</v>
      </c>
      <c r="D65" s="296" t="s">
        <v>357</v>
      </c>
      <c r="E65" s="297" t="s">
        <v>204</v>
      </c>
      <c r="F65" s="341"/>
      <c r="G65" s="342"/>
      <c r="H65" s="343"/>
      <c r="I65" s="351"/>
    </row>
    <row r="66" spans="1:9" ht="25.5" x14ac:dyDescent="0.2">
      <c r="A66" s="321" t="s">
        <v>248</v>
      </c>
      <c r="B66" s="322"/>
      <c r="C66" s="323"/>
      <c r="D66" s="324"/>
      <c r="E66" s="322"/>
      <c r="F66" s="285">
        <f>SUM(F68:F86)</f>
        <v>0</v>
      </c>
      <c r="G66" s="337">
        <f>SUM(G68:G86)</f>
        <v>0</v>
      </c>
      <c r="H66" s="286">
        <f>SUM(H68:H86)</f>
        <v>0</v>
      </c>
      <c r="I66" s="325"/>
    </row>
    <row r="67" spans="1:9" ht="57.75" x14ac:dyDescent="0.2">
      <c r="A67" s="288" t="s">
        <v>5</v>
      </c>
      <c r="B67" s="359" t="s">
        <v>6</v>
      </c>
      <c r="C67" s="289" t="s">
        <v>9</v>
      </c>
      <c r="D67" s="290" t="s">
        <v>284</v>
      </c>
      <c r="E67" s="291" t="s">
        <v>293</v>
      </c>
      <c r="F67" s="292" t="s">
        <v>199</v>
      </c>
      <c r="G67" s="293" t="s">
        <v>200</v>
      </c>
      <c r="H67" s="292" t="s">
        <v>201</v>
      </c>
      <c r="I67" s="294" t="s">
        <v>202</v>
      </c>
    </row>
    <row r="68" spans="1:9" x14ac:dyDescent="0.2">
      <c r="A68" s="310">
        <v>1</v>
      </c>
      <c r="B68" s="292" t="s">
        <v>249</v>
      </c>
      <c r="C68" s="295" t="s">
        <v>10</v>
      </c>
      <c r="D68" s="296" t="s">
        <v>297</v>
      </c>
      <c r="E68" s="347" t="s">
        <v>212</v>
      </c>
      <c r="F68" s="341"/>
      <c r="G68" s="342"/>
      <c r="H68" s="343"/>
      <c r="I68" s="351"/>
    </row>
    <row r="69" spans="1:9" x14ac:dyDescent="0.2">
      <c r="A69" s="310">
        <v>1</v>
      </c>
      <c r="B69" s="292" t="s">
        <v>250</v>
      </c>
      <c r="C69" s="303" t="s">
        <v>11</v>
      </c>
      <c r="D69" s="296" t="s">
        <v>336</v>
      </c>
      <c r="E69" s="347" t="s">
        <v>212</v>
      </c>
      <c r="F69" s="341"/>
      <c r="G69" s="342"/>
      <c r="H69" s="343"/>
      <c r="I69" s="351"/>
    </row>
    <row r="70" spans="1:9" ht="25.5" x14ac:dyDescent="0.2">
      <c r="A70" s="310">
        <v>1</v>
      </c>
      <c r="B70" s="292" t="s">
        <v>251</v>
      </c>
      <c r="C70" s="303" t="s">
        <v>11</v>
      </c>
      <c r="D70" s="302" t="s">
        <v>337</v>
      </c>
      <c r="E70" s="297" t="s">
        <v>204</v>
      </c>
      <c r="F70" s="341"/>
      <c r="G70" s="342"/>
      <c r="H70" s="343"/>
      <c r="I70" s="358"/>
    </row>
    <row r="71" spans="1:9" x14ac:dyDescent="0.2">
      <c r="A71" s="310">
        <v>1</v>
      </c>
      <c r="B71" s="292" t="s">
        <v>252</v>
      </c>
      <c r="C71" s="303" t="s">
        <v>11</v>
      </c>
      <c r="D71" s="296" t="s">
        <v>338</v>
      </c>
      <c r="E71" s="297" t="s">
        <v>204</v>
      </c>
      <c r="F71" s="341"/>
      <c r="G71" s="342"/>
      <c r="H71" s="343"/>
      <c r="I71" s="351"/>
    </row>
    <row r="72" spans="1:9" x14ac:dyDescent="0.2">
      <c r="A72" s="310">
        <v>1</v>
      </c>
      <c r="B72" s="292" t="s">
        <v>253</v>
      </c>
      <c r="C72" s="303" t="s">
        <v>12</v>
      </c>
      <c r="D72" s="296" t="s">
        <v>339</v>
      </c>
      <c r="E72" s="300" t="s">
        <v>207</v>
      </c>
      <c r="F72" s="341"/>
      <c r="G72" s="342"/>
      <c r="H72" s="343"/>
      <c r="I72" s="352"/>
    </row>
    <row r="73" spans="1:9" x14ac:dyDescent="0.2">
      <c r="A73" s="310">
        <v>1</v>
      </c>
      <c r="B73" s="292" t="s">
        <v>254</v>
      </c>
      <c r="C73" s="303" t="s">
        <v>11</v>
      </c>
      <c r="D73" s="296" t="s">
        <v>340</v>
      </c>
      <c r="E73" s="297" t="s">
        <v>204</v>
      </c>
      <c r="F73" s="341"/>
      <c r="G73" s="342"/>
      <c r="H73" s="343"/>
      <c r="I73" s="304"/>
    </row>
    <row r="74" spans="1:9" x14ac:dyDescent="0.2">
      <c r="A74" s="310">
        <v>1</v>
      </c>
      <c r="B74" s="292" t="s">
        <v>341</v>
      </c>
      <c r="C74" s="303" t="s">
        <v>11</v>
      </c>
      <c r="D74" s="296" t="s">
        <v>344</v>
      </c>
      <c r="E74" s="347" t="s">
        <v>212</v>
      </c>
      <c r="F74" s="341"/>
      <c r="G74" s="342"/>
      <c r="H74" s="343"/>
      <c r="I74" s="351"/>
    </row>
    <row r="75" spans="1:9" x14ac:dyDescent="0.2">
      <c r="A75" s="310">
        <v>1</v>
      </c>
      <c r="B75" s="292" t="s">
        <v>342</v>
      </c>
      <c r="C75" s="303" t="s">
        <v>11</v>
      </c>
      <c r="D75" s="296" t="s">
        <v>255</v>
      </c>
      <c r="E75" s="347" t="s">
        <v>212</v>
      </c>
      <c r="F75" s="341"/>
      <c r="G75" s="342"/>
      <c r="H75" s="343"/>
      <c r="I75" s="351"/>
    </row>
    <row r="76" spans="1:9" x14ac:dyDescent="0.2">
      <c r="A76" s="310">
        <v>1</v>
      </c>
      <c r="B76" s="292" t="s">
        <v>343</v>
      </c>
      <c r="C76" s="303" t="s">
        <v>11</v>
      </c>
      <c r="D76" s="296" t="s">
        <v>345</v>
      </c>
      <c r="E76" s="347" t="s">
        <v>212</v>
      </c>
      <c r="F76" s="341"/>
      <c r="G76" s="342"/>
      <c r="H76" s="343"/>
      <c r="I76" s="351"/>
    </row>
    <row r="77" spans="1:9" x14ac:dyDescent="0.2">
      <c r="A77" s="310">
        <v>1</v>
      </c>
      <c r="B77" s="292" t="s">
        <v>347</v>
      </c>
      <c r="C77" s="303" t="s">
        <v>11</v>
      </c>
      <c r="D77" s="296" t="s">
        <v>256</v>
      </c>
      <c r="E77" s="347" t="s">
        <v>212</v>
      </c>
      <c r="F77" s="341"/>
      <c r="G77" s="342"/>
      <c r="H77" s="343"/>
      <c r="I77" s="304"/>
    </row>
    <row r="78" spans="1:9" x14ac:dyDescent="0.2">
      <c r="A78" s="310">
        <v>1</v>
      </c>
      <c r="B78" s="292" t="s">
        <v>369</v>
      </c>
      <c r="C78" s="303" t="s">
        <v>11</v>
      </c>
      <c r="D78" s="296" t="s">
        <v>257</v>
      </c>
      <c r="E78" s="347" t="s">
        <v>212</v>
      </c>
      <c r="F78" s="341"/>
      <c r="G78" s="342"/>
      <c r="H78" s="343"/>
      <c r="I78" s="304"/>
    </row>
    <row r="79" spans="1:9" x14ac:dyDescent="0.2">
      <c r="A79" s="310">
        <v>1</v>
      </c>
      <c r="B79" s="292" t="s">
        <v>258</v>
      </c>
      <c r="C79" s="303" t="s">
        <v>11</v>
      </c>
      <c r="D79" s="296" t="s">
        <v>259</v>
      </c>
      <c r="E79" s="347" t="s">
        <v>212</v>
      </c>
      <c r="F79" s="341"/>
      <c r="G79" s="342"/>
      <c r="H79" s="343"/>
      <c r="I79" s="304"/>
    </row>
    <row r="80" spans="1:9" x14ac:dyDescent="0.2">
      <c r="A80" s="310">
        <v>1</v>
      </c>
      <c r="B80" s="292" t="s">
        <v>260</v>
      </c>
      <c r="C80" s="303" t="s">
        <v>11</v>
      </c>
      <c r="D80" s="296" t="s">
        <v>346</v>
      </c>
      <c r="E80" s="347" t="s">
        <v>212</v>
      </c>
      <c r="F80" s="341"/>
      <c r="G80" s="342"/>
      <c r="H80" s="343"/>
      <c r="I80" s="351"/>
    </row>
    <row r="81" spans="1:9" x14ac:dyDescent="0.2">
      <c r="A81" s="310">
        <v>1</v>
      </c>
      <c r="B81" s="292" t="s">
        <v>261</v>
      </c>
      <c r="C81" s="303" t="s">
        <v>11</v>
      </c>
      <c r="D81" s="296" t="s">
        <v>262</v>
      </c>
      <c r="E81" s="300" t="s">
        <v>207</v>
      </c>
      <c r="F81" s="341"/>
      <c r="G81" s="342"/>
      <c r="H81" s="343"/>
      <c r="I81" s="304"/>
    </row>
    <row r="82" spans="1:9" x14ac:dyDescent="0.2">
      <c r="A82" s="310">
        <v>1</v>
      </c>
      <c r="B82" s="292" t="s">
        <v>263</v>
      </c>
      <c r="C82" s="303" t="s">
        <v>11</v>
      </c>
      <c r="D82" s="296" t="s">
        <v>264</v>
      </c>
      <c r="E82" s="347" t="s">
        <v>212</v>
      </c>
      <c r="F82" s="341"/>
      <c r="G82" s="342"/>
      <c r="H82" s="343"/>
      <c r="I82" s="304"/>
    </row>
    <row r="83" spans="1:9" x14ac:dyDescent="0.2">
      <c r="A83" s="310">
        <v>1</v>
      </c>
      <c r="B83" s="292" t="s">
        <v>351</v>
      </c>
      <c r="C83" s="303" t="s">
        <v>11</v>
      </c>
      <c r="D83" s="296" t="s">
        <v>349</v>
      </c>
      <c r="E83" s="300" t="s">
        <v>207</v>
      </c>
      <c r="F83" s="341"/>
      <c r="G83" s="342"/>
      <c r="H83" s="343"/>
      <c r="I83" s="351"/>
    </row>
    <row r="84" spans="1:9" x14ac:dyDescent="0.2">
      <c r="A84" s="310">
        <v>1</v>
      </c>
      <c r="B84" s="292" t="s">
        <v>350</v>
      </c>
      <c r="C84" s="303" t="s">
        <v>11</v>
      </c>
      <c r="D84" s="296" t="s">
        <v>348</v>
      </c>
      <c r="E84" s="297" t="s">
        <v>204</v>
      </c>
      <c r="F84" s="341"/>
      <c r="G84" s="342"/>
      <c r="H84" s="343"/>
      <c r="I84" s="351"/>
    </row>
    <row r="85" spans="1:9" x14ac:dyDescent="0.2">
      <c r="A85" s="310">
        <v>1</v>
      </c>
      <c r="B85" s="292" t="s">
        <v>265</v>
      </c>
      <c r="C85" s="303" t="s">
        <v>11</v>
      </c>
      <c r="D85" s="296" t="s">
        <v>266</v>
      </c>
      <c r="E85" s="300" t="s">
        <v>207</v>
      </c>
      <c r="F85" s="341"/>
      <c r="G85" s="342"/>
      <c r="H85" s="343"/>
      <c r="I85" s="304"/>
    </row>
    <row r="86" spans="1:9" x14ac:dyDescent="0.2">
      <c r="A86" s="310">
        <v>1</v>
      </c>
      <c r="B86" s="292" t="s">
        <v>267</v>
      </c>
      <c r="C86" s="303" t="s">
        <v>11</v>
      </c>
      <c r="D86" s="296" t="s">
        <v>268</v>
      </c>
      <c r="E86" s="300" t="s">
        <v>207</v>
      </c>
      <c r="F86" s="341"/>
      <c r="G86" s="342"/>
      <c r="H86" s="343"/>
      <c r="I86" s="304"/>
    </row>
    <row r="87" spans="1:9" ht="25.5" x14ac:dyDescent="0.2">
      <c r="A87" s="326" t="s">
        <v>269</v>
      </c>
      <c r="B87" s="327"/>
      <c r="C87" s="328"/>
      <c r="D87" s="329"/>
      <c r="E87" s="327"/>
      <c r="F87" s="285">
        <f>SUM(F89:F93)</f>
        <v>0</v>
      </c>
      <c r="G87" s="337">
        <f>SUM(G89:G93)</f>
        <v>0</v>
      </c>
      <c r="H87" s="286">
        <f>SUM(H89:H93)</f>
        <v>0</v>
      </c>
      <c r="I87" s="330"/>
    </row>
    <row r="88" spans="1:9" ht="57.75" x14ac:dyDescent="0.2">
      <c r="A88" s="288" t="s">
        <v>5</v>
      </c>
      <c r="B88" s="359" t="s">
        <v>6</v>
      </c>
      <c r="C88" s="289" t="s">
        <v>9</v>
      </c>
      <c r="D88" s="290" t="s">
        <v>285</v>
      </c>
      <c r="E88" s="291" t="s">
        <v>293</v>
      </c>
      <c r="F88" s="292" t="s">
        <v>199</v>
      </c>
      <c r="G88" s="293" t="s">
        <v>200</v>
      </c>
      <c r="H88" s="292" t="s">
        <v>201</v>
      </c>
      <c r="I88" s="294" t="s">
        <v>202</v>
      </c>
    </row>
    <row r="89" spans="1:9" x14ac:dyDescent="0.2">
      <c r="A89" s="310">
        <v>1</v>
      </c>
      <c r="B89" s="292" t="s">
        <v>352</v>
      </c>
      <c r="C89" s="340" t="s">
        <v>11</v>
      </c>
      <c r="D89" s="296" t="s">
        <v>270</v>
      </c>
      <c r="E89" s="297" t="s">
        <v>204</v>
      </c>
      <c r="F89" s="341"/>
      <c r="G89" s="342"/>
      <c r="H89" s="343"/>
      <c r="I89" s="351"/>
    </row>
    <row r="90" spans="1:9" x14ac:dyDescent="0.2">
      <c r="A90" s="310">
        <v>1</v>
      </c>
      <c r="B90" s="292" t="s">
        <v>352</v>
      </c>
      <c r="C90" s="303" t="s">
        <v>11</v>
      </c>
      <c r="D90" s="296" t="s">
        <v>270</v>
      </c>
      <c r="E90" s="297" t="s">
        <v>204</v>
      </c>
      <c r="F90" s="341"/>
      <c r="G90" s="342"/>
      <c r="H90" s="343"/>
      <c r="I90" s="351"/>
    </row>
    <row r="91" spans="1:9" x14ac:dyDescent="0.2">
      <c r="A91" s="310">
        <v>1</v>
      </c>
      <c r="B91" s="292" t="s">
        <v>352</v>
      </c>
      <c r="C91" s="303" t="s">
        <v>11</v>
      </c>
      <c r="D91" s="296" t="s">
        <v>270</v>
      </c>
      <c r="E91" s="297" t="s">
        <v>204</v>
      </c>
      <c r="F91" s="341"/>
      <c r="G91" s="342"/>
      <c r="H91" s="343"/>
      <c r="I91" s="351"/>
    </row>
    <row r="92" spans="1:9" x14ac:dyDescent="0.2">
      <c r="A92" s="310">
        <v>1</v>
      </c>
      <c r="B92" s="292" t="s">
        <v>352</v>
      </c>
      <c r="C92" s="303" t="s">
        <v>11</v>
      </c>
      <c r="D92" s="296" t="s">
        <v>270</v>
      </c>
      <c r="E92" s="297" t="s">
        <v>204</v>
      </c>
      <c r="F92" s="341"/>
      <c r="G92" s="342"/>
      <c r="H92" s="343"/>
      <c r="I92" s="351"/>
    </row>
    <row r="93" spans="1:9" x14ac:dyDescent="0.2">
      <c r="A93" s="310">
        <v>1</v>
      </c>
      <c r="B93" s="292" t="s">
        <v>353</v>
      </c>
      <c r="C93" s="303" t="s">
        <v>11</v>
      </c>
      <c r="D93" s="296" t="s">
        <v>271</v>
      </c>
      <c r="E93" s="300" t="s">
        <v>207</v>
      </c>
      <c r="F93" s="341"/>
      <c r="G93" s="342"/>
      <c r="H93" s="343"/>
      <c r="I93" s="351"/>
    </row>
    <row r="94" spans="1:9" ht="25.5" x14ac:dyDescent="0.2">
      <c r="A94" s="331" t="s">
        <v>272</v>
      </c>
      <c r="B94" s="332"/>
      <c r="C94" s="333"/>
      <c r="D94" s="334"/>
      <c r="E94" s="332"/>
      <c r="F94" s="285">
        <f>SUM(F10,F36,F44,F57,F66,F87)</f>
        <v>0</v>
      </c>
      <c r="G94" s="337">
        <f>SUM(G10,G36,G44,G57,G66,G87)</f>
        <v>0</v>
      </c>
      <c r="H94" s="336">
        <f>SUM(H10,H36,H44,H57,H66,H87)</f>
        <v>0</v>
      </c>
      <c r="I94" s="335"/>
    </row>
  </sheetData>
  <dataValidations count="4">
    <dataValidation type="list" allowBlank="1" showInputMessage="1" showErrorMessage="1" sqref="F60:H60">
      <formula1>"0,1,2"</formula1>
    </dataValidation>
    <dataValidation type="list" allowBlank="1" showInputMessage="1" showErrorMessage="1" sqref="F51:H51">
      <formula1>"0,1,2,3,4,5,6,7,8"</formula1>
    </dataValidation>
    <dataValidation type="list" allowBlank="1" showInputMessage="1" showErrorMessage="1" sqref="G50">
      <formula1>"0,1"</formula1>
    </dataValidation>
    <dataValidation type="list" allowBlank="1" showInputMessage="1" showErrorMessage="1" sqref="F29:H35 F89:H93 F61:H65 F68:H86 F12:H27 F52:H56 F59:H59 H28 F46:H49 F38:H43 F50 H50">
      <formula1>"0,1"</formula1>
    </dataValidation>
  </dataValidations>
  <pageMargins left="0.75" right="0.75" top="0.75" bottom="0.75" header="0.5" footer="0.5"/>
  <pageSetup scale="76" fitToHeight="0" orientation="landscape" r:id="rId1"/>
  <headerFooter scaleWithDoc="0">
    <oddFooter>&amp;L&amp;"Times New Roman,Regular"&amp;8&amp;UAppendix 2: Sustainable Design Guidelines &amp;10&amp;U
&amp;"Times New Roman,Bold"July 2012&amp;R&amp;"Times New Roman,Regular"&amp;8&amp;UTBR OFD Sustainable Design Checklist&amp;10&amp;U
&amp;"Times New Roman,Bold"Page &amp;P of &amp;N pages</oddFooter>
  </headerFooter>
  <rowBreaks count="3" manualBreakCount="3">
    <brk id="35" max="16383" man="1"/>
    <brk id="56" max="16383" man="1"/>
    <brk id="8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IJ109"/>
  <sheetViews>
    <sheetView topLeftCell="A34" zoomScale="85" zoomScaleNormal="85" zoomScaleSheetLayoutView="85" workbookViewId="0">
      <selection activeCell="B63" sqref="B63:D63"/>
    </sheetView>
  </sheetViews>
  <sheetFormatPr defaultRowHeight="12.75" x14ac:dyDescent="0.2"/>
  <cols>
    <col min="1" max="1" width="7.7109375" style="5" customWidth="1"/>
    <col min="2" max="2" width="11.42578125" style="5" bestFit="1" customWidth="1"/>
    <col min="3" max="3" width="90.7109375" style="61" customWidth="1"/>
    <col min="4" max="4" width="13.7109375" style="61" customWidth="1"/>
    <col min="5" max="5" width="7.7109375" style="62" hidden="1" customWidth="1"/>
    <col min="6" max="6" width="17" style="63" customWidth="1"/>
    <col min="7" max="7" width="9.140625" style="5"/>
    <col min="8" max="8" width="11.5703125" style="5" customWidth="1"/>
    <col min="9" max="16384" width="9.140625" style="5"/>
  </cols>
  <sheetData>
    <row r="1" spans="1:6" x14ac:dyDescent="0.2">
      <c r="A1" s="1"/>
      <c r="B1" s="1"/>
      <c r="C1" s="2"/>
      <c r="D1" s="2"/>
      <c r="E1" s="3"/>
      <c r="F1" s="4"/>
    </row>
    <row r="2" spans="1:6" ht="27" thickBot="1" x14ac:dyDescent="0.25">
      <c r="A2" s="1"/>
      <c r="B2" s="1"/>
      <c r="C2" s="6" t="s">
        <v>0</v>
      </c>
      <c r="D2" s="6"/>
      <c r="E2" s="3"/>
      <c r="F2" s="4"/>
    </row>
    <row r="3" spans="1:6" ht="23.25" customHeight="1" x14ac:dyDescent="0.35">
      <c r="A3" s="1"/>
      <c r="B3" s="1"/>
      <c r="C3" s="7" t="s">
        <v>1</v>
      </c>
      <c r="D3" s="6"/>
      <c r="E3" s="3"/>
      <c r="F3" s="391" t="s">
        <v>2</v>
      </c>
    </row>
    <row r="4" spans="1:6" ht="9" customHeight="1" x14ac:dyDescent="0.35">
      <c r="A4" s="1"/>
      <c r="B4" s="1"/>
      <c r="C4" s="7"/>
      <c r="D4" s="6"/>
      <c r="E4" s="3"/>
      <c r="F4" s="392"/>
    </row>
    <row r="5" spans="1:6" ht="30" customHeight="1" x14ac:dyDescent="0.25">
      <c r="A5" s="1"/>
      <c r="B5" s="1"/>
      <c r="C5" s="393" t="s">
        <v>3</v>
      </c>
      <c r="D5" s="6"/>
      <c r="E5" s="8"/>
      <c r="F5" s="394">
        <f>A103</f>
        <v>0</v>
      </c>
    </row>
    <row r="6" spans="1:6" ht="24" customHeight="1" thickBot="1" x14ac:dyDescent="0.25">
      <c r="A6" s="1"/>
      <c r="B6" s="1"/>
      <c r="C6" s="393"/>
      <c r="D6" s="6"/>
      <c r="E6" s="3"/>
      <c r="F6" s="395"/>
    </row>
    <row r="7" spans="1:6" ht="25.5" customHeight="1" x14ac:dyDescent="0.2">
      <c r="A7" s="1"/>
      <c r="B7" s="1"/>
      <c r="C7" s="366" t="s">
        <v>360</v>
      </c>
      <c r="D7" s="6"/>
      <c r="E7" s="3"/>
      <c r="F7" s="5"/>
    </row>
    <row r="8" spans="1:6" ht="25.5" customHeight="1" x14ac:dyDescent="0.2">
      <c r="A8" s="1"/>
      <c r="B8" s="339" t="s">
        <v>361</v>
      </c>
      <c r="C8" s="367" t="s">
        <v>359</v>
      </c>
      <c r="D8" s="9"/>
      <c r="E8" s="3"/>
      <c r="F8" s="368" t="s">
        <v>4</v>
      </c>
    </row>
    <row r="9" spans="1:6" x14ac:dyDescent="0.2">
      <c r="A9" s="1"/>
      <c r="B9" s="385" t="s">
        <v>10</v>
      </c>
      <c r="C9" s="387"/>
      <c r="D9" s="10"/>
      <c r="E9" s="3"/>
      <c r="F9" s="389"/>
    </row>
    <row r="10" spans="1:6" x14ac:dyDescent="0.2">
      <c r="A10" s="1"/>
      <c r="B10" s="386"/>
      <c r="C10" s="388"/>
      <c r="D10" s="10"/>
      <c r="E10" s="3"/>
      <c r="F10" s="390"/>
    </row>
    <row r="11" spans="1:6" x14ac:dyDescent="0.2">
      <c r="A11" s="1"/>
      <c r="B11" s="1"/>
      <c r="C11" s="360" t="s">
        <v>363</v>
      </c>
      <c r="D11" s="2"/>
      <c r="E11" s="3"/>
      <c r="F11" s="365" t="s">
        <v>362</v>
      </c>
    </row>
    <row r="12" spans="1:6" x14ac:dyDescent="0.2">
      <c r="A12" s="1"/>
      <c r="B12" s="385" t="s">
        <v>11</v>
      </c>
      <c r="C12" s="387"/>
      <c r="D12" s="10"/>
      <c r="E12" s="3"/>
      <c r="F12" s="389"/>
    </row>
    <row r="13" spans="1:6" x14ac:dyDescent="0.2">
      <c r="A13" s="1"/>
      <c r="B13" s="386"/>
      <c r="C13" s="388"/>
      <c r="D13" s="10"/>
      <c r="E13" s="3"/>
      <c r="F13" s="390"/>
    </row>
    <row r="14" spans="1:6" x14ac:dyDescent="0.2">
      <c r="A14" s="1"/>
      <c r="B14" s="1"/>
      <c r="C14" s="360" t="s">
        <v>364</v>
      </c>
      <c r="D14" s="2"/>
      <c r="E14" s="3"/>
      <c r="F14" s="365" t="s">
        <v>362</v>
      </c>
    </row>
    <row r="15" spans="1:6" x14ac:dyDescent="0.2">
      <c r="A15" s="1"/>
      <c r="B15" s="385" t="s">
        <v>12</v>
      </c>
      <c r="C15" s="387"/>
      <c r="D15" s="10"/>
      <c r="E15" s="3"/>
      <c r="F15" s="389"/>
    </row>
    <row r="16" spans="1:6" x14ac:dyDescent="0.2">
      <c r="A16" s="1"/>
      <c r="B16" s="386"/>
      <c r="C16" s="388"/>
      <c r="D16" s="10"/>
      <c r="E16" s="3"/>
      <c r="F16" s="390"/>
    </row>
    <row r="17" spans="1:8" x14ac:dyDescent="0.2">
      <c r="A17" s="1"/>
      <c r="B17" s="1"/>
      <c r="C17" s="360" t="s">
        <v>365</v>
      </c>
      <c r="D17" s="2"/>
      <c r="E17" s="3"/>
      <c r="F17" s="365" t="s">
        <v>362</v>
      </c>
    </row>
    <row r="18" spans="1:8" ht="35.25" customHeight="1" thickBot="1" x14ac:dyDescent="0.25">
      <c r="A18" s="1"/>
      <c r="B18" s="1"/>
      <c r="C18" s="2"/>
      <c r="D18" s="2"/>
      <c r="E18" s="3"/>
      <c r="F18" s="4"/>
    </row>
    <row r="19" spans="1:8" ht="39.950000000000003" customHeight="1" x14ac:dyDescent="0.2">
      <c r="A19" s="11"/>
      <c r="B19" s="12"/>
      <c r="C19" s="13"/>
      <c r="D19" s="14"/>
      <c r="E19" s="373"/>
      <c r="F19" s="374"/>
    </row>
    <row r="20" spans="1:8" s="21" customFormat="1" ht="60" customHeight="1" x14ac:dyDescent="0.2">
      <c r="A20" s="15" t="s">
        <v>5</v>
      </c>
      <c r="B20" s="16" t="s">
        <v>6</v>
      </c>
      <c r="C20" s="17" t="str">
        <f>'SDG Checklist'!$D$11</f>
        <v>A. Land Management</v>
      </c>
      <c r="D20" s="17" t="s">
        <v>8</v>
      </c>
      <c r="E20" s="18" t="s">
        <v>9</v>
      </c>
      <c r="F20" s="19" t="s">
        <v>358</v>
      </c>
      <c r="G20" s="20"/>
      <c r="H20" s="20"/>
    </row>
    <row r="21" spans="1:8" s="26" customFormat="1" ht="27.95" customHeight="1" x14ac:dyDescent="0.2">
      <c r="A21" s="22">
        <f>'SDG Checklist'!F12</f>
        <v>0</v>
      </c>
      <c r="B21" s="23" t="str">
        <f>'SDG Checklist'!B12</f>
        <v>1.02-A-1-a</v>
      </c>
      <c r="C21" s="361" t="str">
        <f>'SDG Checklist'!D12</f>
        <v>Re-use Existing Buildings</v>
      </c>
      <c r="D21" s="362" t="str">
        <f>'SDG Checklist'!E12</f>
        <v>Optional</v>
      </c>
      <c r="E21" s="24" t="s">
        <v>10</v>
      </c>
      <c r="F21" s="25" t="str">
        <f>IF(A21=0, "N/A", $B$9)</f>
        <v>N/A</v>
      </c>
    </row>
    <row r="22" spans="1:8" s="26" customFormat="1" ht="27.95" customHeight="1" x14ac:dyDescent="0.2">
      <c r="A22" s="22">
        <f>'SDG Checklist'!F13</f>
        <v>0</v>
      </c>
      <c r="B22" s="23" t="str">
        <f>'SDG Checklist'!B13</f>
        <v>1.02-A-1-b</v>
      </c>
      <c r="C22" s="361" t="str">
        <f>'SDG Checklist'!D13</f>
        <v>Site Selection -  Show preference for building on developed sites.  Preserve land classified as farmland or habitat, wetlands, and floodplains</v>
      </c>
      <c r="D22" s="361" t="str">
        <f>'SDG Checklist'!E13</f>
        <v>Recommended</v>
      </c>
      <c r="E22" s="24" t="s">
        <v>10</v>
      </c>
      <c r="F22" s="25" t="str">
        <f>IF(A22=0, "N/A", $B$9)</f>
        <v>N/A</v>
      </c>
    </row>
    <row r="23" spans="1:8" s="26" customFormat="1" ht="27.95" customHeight="1" x14ac:dyDescent="0.2">
      <c r="A23" s="22">
        <f>'SDG Checklist'!F14</f>
        <v>0</v>
      </c>
      <c r="B23" s="23" t="str">
        <f>'SDG Checklist'!B14</f>
        <v>1.02-A-1-c</v>
      </c>
      <c r="C23" s="361" t="str">
        <f>'SDG Checklist'!D14</f>
        <v>Brownfield Redevelopment -  Remediate/restore contaminated/brownfield sites when possible</v>
      </c>
      <c r="D23" s="362" t="str">
        <f>'SDG Checklist'!E14</f>
        <v>Optional</v>
      </c>
      <c r="E23" s="24" t="s">
        <v>10</v>
      </c>
      <c r="F23" s="25" t="str">
        <f>IF(A23=0, "N/A", $B$9)</f>
        <v>N/A</v>
      </c>
    </row>
    <row r="24" spans="1:8" s="26" customFormat="1" ht="27.95" customHeight="1" x14ac:dyDescent="0.2">
      <c r="A24" s="22">
        <f>'SDG Checklist'!F15</f>
        <v>0</v>
      </c>
      <c r="B24" s="23" t="str">
        <f>'SDG Checklist'!B15</f>
        <v>1.02-A-1-d</v>
      </c>
      <c r="C24" s="361" t="str">
        <f>'SDG Checklist'!D15</f>
        <v>Building Orientation - Orient building on site for maximum solar use</v>
      </c>
      <c r="D24" s="361" t="str">
        <f>'SDG Checklist'!E15</f>
        <v>Recommended</v>
      </c>
      <c r="E24" s="27" t="s">
        <v>11</v>
      </c>
      <c r="F24" s="25" t="str">
        <f>IF(A24=0, "N/A", $B$12)</f>
        <v>N/A</v>
      </c>
    </row>
    <row r="25" spans="1:8" s="26" customFormat="1" ht="27.95" customHeight="1" x14ac:dyDescent="0.2">
      <c r="A25" s="22">
        <f>'SDG Checklist'!F16</f>
        <v>0</v>
      </c>
      <c r="B25" s="23" t="str">
        <f>'SDG Checklist'!B16</f>
        <v>1.02-A-1-e</v>
      </c>
      <c r="C25" s="361" t="str">
        <f>'SDG Checklist'!D16</f>
        <v>Urban Development - Locate building within existing infrastructure</v>
      </c>
      <c r="D25" s="361" t="str">
        <f>'SDG Checklist'!E16</f>
        <v>Recommended</v>
      </c>
      <c r="E25" s="24" t="s">
        <v>10</v>
      </c>
      <c r="F25" s="25" t="str">
        <f>IF(A25=0, "N/A", $B$9)</f>
        <v>N/A</v>
      </c>
    </row>
    <row r="26" spans="1:8" s="26" customFormat="1" ht="27.95" customHeight="1" x14ac:dyDescent="0.2">
      <c r="A26" s="22">
        <f>'SDG Checklist'!F17</f>
        <v>0</v>
      </c>
      <c r="B26" s="23" t="str">
        <f>'SDG Checklist'!B17</f>
        <v>1.02-A-2-a</v>
      </c>
      <c r="C26" s="361" t="str">
        <f>'SDG Checklist'!D17</f>
        <v>Site Disturbance - Erosion and sediment control during construction</v>
      </c>
      <c r="D26" s="363" t="str">
        <f>'SDG Checklist'!E17</f>
        <v>Required</v>
      </c>
      <c r="E26" s="27" t="s">
        <v>12</v>
      </c>
      <c r="F26" s="25" t="str">
        <f>IF(A26=0, "N/A", $B$15)</f>
        <v>N/A</v>
      </c>
    </row>
    <row r="27" spans="1:8" s="26" customFormat="1" ht="27.95" customHeight="1" x14ac:dyDescent="0.2">
      <c r="A27" s="22">
        <f>'SDG Checklist'!F18</f>
        <v>0</v>
      </c>
      <c r="B27" s="23" t="str">
        <f>'SDG Checklist'!B18</f>
        <v>1.02-A-2-b</v>
      </c>
      <c r="C27" s="361" t="str">
        <f>'SDG Checklist'!D18</f>
        <v>Site Disturbance - Limit site disturbance during construction to minimum development footprint</v>
      </c>
      <c r="D27" s="363" t="str">
        <f>'SDG Checklist'!E18</f>
        <v>Required</v>
      </c>
      <c r="E27" s="27" t="s">
        <v>11</v>
      </c>
      <c r="F27" s="25" t="str">
        <f>IF(A27=0, "N/A", $B$12)</f>
        <v>N/A</v>
      </c>
    </row>
    <row r="28" spans="1:8" s="26" customFormat="1" ht="27.95" customHeight="1" x14ac:dyDescent="0.2">
      <c r="A28" s="22">
        <f>'SDG Checklist'!F19</f>
        <v>0</v>
      </c>
      <c r="B28" s="23" t="str">
        <f>'SDG Checklist'!B19</f>
        <v>1.02-A-3-a</v>
      </c>
      <c r="C28" s="361" t="str">
        <f>'SDG Checklist'!D19</f>
        <v>Transportation - Plan for access to public transportation</v>
      </c>
      <c r="D28" s="362" t="str">
        <f>'SDG Checklist'!E19</f>
        <v>Optional</v>
      </c>
      <c r="E28" s="24" t="s">
        <v>10</v>
      </c>
      <c r="F28" s="25" t="str">
        <f>IF(A28=0, "N/A", $B$9)</f>
        <v>N/A</v>
      </c>
    </row>
    <row r="29" spans="1:8" s="26" customFormat="1" ht="27.95" customHeight="1" x14ac:dyDescent="0.2">
      <c r="A29" s="22">
        <f>'SDG Checklist'!F20</f>
        <v>0</v>
      </c>
      <c r="B29" s="23" t="str">
        <f>'SDG Checklist'!B20</f>
        <v>1.02-A-3-b</v>
      </c>
      <c r="C29" s="361" t="str">
        <f>'SDG Checklist'!D20</f>
        <v>Transportation  - Provide bicycle storage for 5% and shower/changing facilities for 0.5% of the building occupants</v>
      </c>
      <c r="D29" s="362" t="str">
        <f>'SDG Checklist'!E20</f>
        <v>Optional</v>
      </c>
      <c r="E29" s="27" t="s">
        <v>11</v>
      </c>
      <c r="F29" s="25" t="str">
        <f t="shared" ref="F29:F44" si="0">IF(A29=0, "N/A", $B$12)</f>
        <v>N/A</v>
      </c>
    </row>
    <row r="30" spans="1:8" s="26" customFormat="1" ht="27.95" customHeight="1" x14ac:dyDescent="0.2">
      <c r="A30" s="22">
        <f>'SDG Checklist'!F21</f>
        <v>0</v>
      </c>
      <c r="B30" s="23" t="str">
        <f>'SDG Checklist'!B21</f>
        <v>1.02-A-3-c</v>
      </c>
      <c r="C30" s="361" t="str">
        <f>'SDG Checklist'!D21</f>
        <v>Transportation - Plan site  to include preferred parking for carpooling for 5% of all parking spaces</v>
      </c>
      <c r="D30" s="362" t="str">
        <f>'SDG Checklist'!E21</f>
        <v>Optional</v>
      </c>
      <c r="E30" s="27" t="s">
        <v>11</v>
      </c>
      <c r="F30" s="25" t="str">
        <f t="shared" si="0"/>
        <v>N/A</v>
      </c>
    </row>
    <row r="31" spans="1:8" s="26" customFormat="1" ht="27.95" customHeight="1" x14ac:dyDescent="0.2">
      <c r="A31" s="22">
        <f>'SDG Checklist'!F22</f>
        <v>0</v>
      </c>
      <c r="B31" s="23" t="str">
        <f>'SDG Checklist'!B22</f>
        <v>1.02-A-3-c</v>
      </c>
      <c r="C31" s="361" t="str">
        <f>'SDG Checklist'!D22</f>
        <v>Transportation - Plan site  to include preferred parking for alternative fuel vehicles for 5% of all parking spaces</v>
      </c>
      <c r="D31" s="362" t="str">
        <f>'SDG Checklist'!E22</f>
        <v>Optional</v>
      </c>
      <c r="E31" s="27" t="s">
        <v>11</v>
      </c>
      <c r="F31" s="25" t="str">
        <f t="shared" si="0"/>
        <v>N/A</v>
      </c>
    </row>
    <row r="32" spans="1:8" s="26" customFormat="1" ht="27.95" customHeight="1" x14ac:dyDescent="0.2">
      <c r="A32" s="22">
        <f>'SDG Checklist'!F23</f>
        <v>0</v>
      </c>
      <c r="B32" s="23" t="str">
        <f>'SDG Checklist'!B23</f>
        <v>1.02-A-4-a</v>
      </c>
      <c r="C32" s="361" t="str">
        <f>'SDG Checklist'!D23</f>
        <v>Landscape Design - Maximize vegetated open space</v>
      </c>
      <c r="D32" s="362" t="str">
        <f>'SDG Checklist'!E23</f>
        <v>Optional</v>
      </c>
      <c r="E32" s="27" t="s">
        <v>11</v>
      </c>
      <c r="F32" s="25" t="str">
        <f t="shared" si="0"/>
        <v>N/A</v>
      </c>
    </row>
    <row r="33" spans="1:244" s="26" customFormat="1" ht="27.95" customHeight="1" x14ac:dyDescent="0.2">
      <c r="A33" s="22">
        <f>'SDG Checklist'!F24</f>
        <v>0</v>
      </c>
      <c r="B33" s="23" t="str">
        <f>'SDG Checklist'!B24</f>
        <v>1.02-A-4-b</v>
      </c>
      <c r="C33" s="361" t="str">
        <f>'SDG Checklist'!D24</f>
        <v>Landscape Design - Native and climate-tolerant planting</v>
      </c>
      <c r="D33" s="363" t="str">
        <f>'SDG Checklist'!E24</f>
        <v>Required</v>
      </c>
      <c r="E33" s="27" t="s">
        <v>11</v>
      </c>
      <c r="F33" s="25" t="str">
        <f t="shared" si="0"/>
        <v>N/A</v>
      </c>
    </row>
    <row r="34" spans="1:244" s="26" customFormat="1" ht="27.95" customHeight="1" x14ac:dyDescent="0.2">
      <c r="A34" s="22">
        <f>'SDG Checklist'!F25</f>
        <v>0</v>
      </c>
      <c r="B34" s="23" t="str">
        <f>'SDG Checklist'!B25</f>
        <v>1.02-A-5-a</v>
      </c>
      <c r="C34" s="361" t="str">
        <f>'SDG Checklist'!D25</f>
        <v>Heat Island Reduction - Site surface reflectivity and shading</v>
      </c>
      <c r="D34" s="361" t="str">
        <f>'SDG Checklist'!E25</f>
        <v>Recommended</v>
      </c>
      <c r="E34" s="27" t="s">
        <v>11</v>
      </c>
      <c r="F34" s="25" t="str">
        <f t="shared" si="0"/>
        <v>N/A</v>
      </c>
    </row>
    <row r="35" spans="1:244" s="26" customFormat="1" ht="27.95" customHeight="1" x14ac:dyDescent="0.2">
      <c r="A35" s="22">
        <f>'SDG Checklist'!F26</f>
        <v>0</v>
      </c>
      <c r="B35" s="23" t="str">
        <f>'SDG Checklist'!B26</f>
        <v>1.02-A-5-b</v>
      </c>
      <c r="C35" s="361" t="str">
        <f>'SDG Checklist'!D26</f>
        <v>Heat Island Reduction - Reflective or vegetated roof surfaces</v>
      </c>
      <c r="D35" s="362" t="str">
        <f>'SDG Checklist'!E26</f>
        <v>Optional</v>
      </c>
      <c r="E35" s="27" t="s">
        <v>11</v>
      </c>
      <c r="F35" s="25" t="str">
        <f t="shared" si="0"/>
        <v>N/A</v>
      </c>
    </row>
    <row r="36" spans="1:244" s="26" customFormat="1" ht="27.95" customHeight="1" x14ac:dyDescent="0.2">
      <c r="A36" s="22">
        <f>'SDG Checklist'!F27</f>
        <v>0</v>
      </c>
      <c r="B36" s="23" t="str">
        <f>'SDG Checklist'!B27</f>
        <v>1.02-A-6-a</v>
      </c>
      <c r="C36" s="361" t="str">
        <f>'SDG Checklist'!D27</f>
        <v>Stormwater Design - Post-development discharge rate not to exceed pre-development rate</v>
      </c>
      <c r="D36" s="361" t="str">
        <f>'SDG Checklist'!E27</f>
        <v>Recommended</v>
      </c>
      <c r="E36" s="27" t="s">
        <v>11</v>
      </c>
      <c r="F36" s="25" t="str">
        <f t="shared" si="0"/>
        <v>N/A</v>
      </c>
    </row>
    <row r="37" spans="1:244" s="26" customFormat="1" ht="27.95" customHeight="1" x14ac:dyDescent="0.2">
      <c r="A37" s="22">
        <f>'SDG Checklist'!F28</f>
        <v>0</v>
      </c>
      <c r="B37" s="23" t="str">
        <f>'SDG Checklist'!B28</f>
        <v>1.02-A-6-b</v>
      </c>
      <c r="C37" s="361" t="str">
        <f>'SDG Checklist'!D28</f>
        <v>Stormwater Design - Reduce discharge rate 25% on previously developed sites.</v>
      </c>
      <c r="D37" s="361" t="str">
        <f>'SDG Checklist'!E28</f>
        <v>Recommended</v>
      </c>
      <c r="E37" s="27" t="s">
        <v>11</v>
      </c>
      <c r="F37" s="25" t="str">
        <f t="shared" si="0"/>
        <v>N/A</v>
      </c>
    </row>
    <row r="38" spans="1:244" s="26" customFormat="1" ht="27.95" customHeight="1" x14ac:dyDescent="0.2">
      <c r="A38" s="22">
        <f>'SDG Checklist'!F29</f>
        <v>0</v>
      </c>
      <c r="B38" s="23" t="str">
        <f>'SDG Checklist'!B29</f>
        <v>1.02-A-6-c</v>
      </c>
      <c r="C38" s="361" t="str">
        <f>'SDG Checklist'!D29</f>
        <v>Stormwater Design - Design to remove 80% Total Suspended Solids from the first inch of rain per each rainfall event.  Verify local requirements.</v>
      </c>
      <c r="D38" s="361" t="str">
        <f>'SDG Checklist'!E29</f>
        <v>Recommended</v>
      </c>
      <c r="E38" s="27" t="s">
        <v>11</v>
      </c>
      <c r="F38" s="25" t="str">
        <f t="shared" si="0"/>
        <v>N/A</v>
      </c>
    </row>
    <row r="39" spans="1:244" s="26" customFormat="1" ht="27.95" customHeight="1" x14ac:dyDescent="0.2">
      <c r="A39" s="22">
        <f>'SDG Checklist'!F30</f>
        <v>0</v>
      </c>
      <c r="B39" s="23" t="str">
        <f>'SDG Checklist'!B30</f>
        <v>1.02-A-6-d</v>
      </c>
      <c r="C39" s="361" t="str">
        <f>'SDG Checklist'!D30</f>
        <v>Stormwater Design - Design per TDEC BMP References</v>
      </c>
      <c r="D39" s="363" t="str">
        <f>'SDG Checklist'!E30</f>
        <v>Required</v>
      </c>
      <c r="E39" s="27" t="s">
        <v>11</v>
      </c>
      <c r="F39" s="25" t="str">
        <f t="shared" si="0"/>
        <v>N/A</v>
      </c>
    </row>
    <row r="40" spans="1:244" s="26" customFormat="1" ht="27.95" customHeight="1" x14ac:dyDescent="0.2">
      <c r="A40" s="22">
        <f>'SDG Checklist'!F31</f>
        <v>0</v>
      </c>
      <c r="B40" s="23" t="str">
        <f>'SDG Checklist'!B31</f>
        <v>1.02-A-7-a</v>
      </c>
      <c r="C40" s="361" t="str">
        <f>'SDG Checklist'!D31</f>
        <v>Exterior Site Lighting - Design exterior power densities not to exceed ASHRAE 90.1-2007</v>
      </c>
      <c r="D40" s="362" t="str">
        <f>'SDG Checklist'!E31</f>
        <v>Optional</v>
      </c>
      <c r="E40" s="27" t="s">
        <v>11</v>
      </c>
      <c r="F40" s="25" t="str">
        <f t="shared" si="0"/>
        <v>N/A</v>
      </c>
    </row>
    <row r="41" spans="1:244" s="26" customFormat="1" ht="27.95" customHeight="1" x14ac:dyDescent="0.2">
      <c r="A41" s="22">
        <f>'SDG Checklist'!F32</f>
        <v>0</v>
      </c>
      <c r="B41" s="23">
        <f>'SDG Checklist'!B32</f>
        <v>0</v>
      </c>
      <c r="C41" s="361" t="str">
        <f>'SDG Checklist'!D32</f>
        <v>Exterior Site Lighting - Design building façade lighting to be 50% less than power densities defined by ASHRAE 90.1-2007</v>
      </c>
      <c r="D41" s="362" t="str">
        <f>'SDG Checklist'!E32</f>
        <v>Optional</v>
      </c>
      <c r="E41" s="27" t="s">
        <v>11</v>
      </c>
      <c r="F41" s="25" t="str">
        <f t="shared" si="0"/>
        <v>N/A</v>
      </c>
    </row>
    <row r="42" spans="1:244" s="26" customFormat="1" ht="27.95" customHeight="1" x14ac:dyDescent="0.2">
      <c r="A42" s="22">
        <f>'SDG Checklist'!F33</f>
        <v>0</v>
      </c>
      <c r="B42" s="23" t="str">
        <f>'SDG Checklist'!B33</f>
        <v>1.02-A-7-b</v>
      </c>
      <c r="C42" s="361" t="str">
        <f>'SDG Checklist'!D33</f>
        <v>Exterior Site Lighting - Locate fixtures to minimize illuminance above the horizontal plane and to minimize light trespass at site boundary</v>
      </c>
      <c r="D42" s="361" t="str">
        <f>'SDG Checklist'!E33</f>
        <v>Recommended</v>
      </c>
      <c r="E42" s="27" t="s">
        <v>11</v>
      </c>
      <c r="F42" s="25" t="str">
        <f t="shared" si="0"/>
        <v>N/A</v>
      </c>
    </row>
    <row r="43" spans="1:244" s="26" customFormat="1" ht="27.95" customHeight="1" x14ac:dyDescent="0.2">
      <c r="A43" s="22">
        <f>'SDG Checklist'!F34</f>
        <v>0</v>
      </c>
      <c r="B43" s="23" t="str">
        <f>'SDG Checklist'!B34</f>
        <v>1.02-A-7-c</v>
      </c>
      <c r="C43" s="361" t="str">
        <f>'SDG Checklist'!D34</f>
        <v>Exterior Site Lighting - Design using "cutoff" and "full cutoff" styles to minimize 90 degree directional light.</v>
      </c>
      <c r="D43" s="361" t="str">
        <f>'SDG Checklist'!E34</f>
        <v>Recommended</v>
      </c>
      <c r="E43" s="27"/>
      <c r="F43" s="25" t="str">
        <f t="shared" si="0"/>
        <v>N/A</v>
      </c>
    </row>
    <row r="44" spans="1:244" s="26" customFormat="1" ht="27.95" customHeight="1" x14ac:dyDescent="0.2">
      <c r="A44" s="22">
        <f>'SDG Checklist'!F35</f>
        <v>0</v>
      </c>
      <c r="B44" s="23" t="str">
        <f>'SDG Checklist'!B35</f>
        <v>1.02-A-7-d</v>
      </c>
      <c r="C44" s="361" t="str">
        <f>'SDG Checklist'!D35</f>
        <v>Exterior Site Lighting - Locate exterior fixtures to minimize light trespass at site boundary</v>
      </c>
      <c r="D44" s="361" t="str">
        <f>'SDG Checklist'!E35</f>
        <v>Recommended</v>
      </c>
      <c r="E44" s="27" t="s">
        <v>11</v>
      </c>
      <c r="F44" s="25" t="str">
        <f t="shared" si="0"/>
        <v>N/A</v>
      </c>
    </row>
    <row r="45" spans="1:244" ht="39.950000000000003" customHeight="1" x14ac:dyDescent="0.2">
      <c r="A45" s="28"/>
      <c r="B45" s="29"/>
      <c r="C45" s="30"/>
      <c r="D45" s="31"/>
      <c r="E45" s="375"/>
      <c r="F45" s="376"/>
    </row>
    <row r="46" spans="1:244" s="42" customFormat="1" ht="59.25" customHeight="1" x14ac:dyDescent="0.2">
      <c r="A46" s="15" t="s">
        <v>5</v>
      </c>
      <c r="B46" s="16" t="s">
        <v>6</v>
      </c>
      <c r="C46" s="17" t="str">
        <f>'SDG Checklist'!$D$37</f>
        <v>B. Water Efficiency</v>
      </c>
      <c r="D46" s="17" t="s">
        <v>8</v>
      </c>
      <c r="E46" s="18" t="s">
        <v>9</v>
      </c>
      <c r="F46" s="19" t="s">
        <v>273</v>
      </c>
      <c r="G46" s="20"/>
      <c r="H46" s="32"/>
      <c r="I46" s="33"/>
      <c r="J46" s="34"/>
      <c r="K46" s="32"/>
      <c r="L46" s="32"/>
      <c r="M46" s="35"/>
      <c r="N46" s="36"/>
      <c r="O46" s="37"/>
      <c r="P46" s="38"/>
      <c r="Q46" s="37"/>
      <c r="R46" s="39"/>
      <c r="S46" s="40"/>
      <c r="T46" s="37"/>
      <c r="U46" s="38"/>
      <c r="V46" s="37"/>
      <c r="W46" s="41"/>
      <c r="X46" s="32"/>
      <c r="Y46" s="33"/>
      <c r="Z46" s="34"/>
      <c r="AA46" s="32"/>
      <c r="AB46" s="32"/>
      <c r="AC46" s="35"/>
      <c r="AD46" s="36"/>
      <c r="AE46" s="37"/>
      <c r="AF46" s="38"/>
      <c r="AG46" s="37"/>
      <c r="AH46" s="39"/>
      <c r="AI46" s="40"/>
      <c r="AJ46" s="37"/>
      <c r="AK46" s="38"/>
      <c r="AL46" s="37"/>
      <c r="AM46" s="41"/>
      <c r="AN46" s="32"/>
      <c r="AO46" s="33"/>
      <c r="AP46" s="34"/>
      <c r="AQ46" s="32"/>
      <c r="AR46" s="32"/>
      <c r="AS46" s="35"/>
      <c r="AT46" s="36"/>
      <c r="AU46" s="37"/>
      <c r="AV46" s="38"/>
      <c r="AW46" s="37"/>
      <c r="AX46" s="39"/>
      <c r="AY46" s="40"/>
      <c r="AZ46" s="37"/>
      <c r="BA46" s="38"/>
      <c r="BB46" s="37"/>
      <c r="BC46" s="41"/>
      <c r="BD46" s="32"/>
      <c r="BE46" s="33"/>
      <c r="BF46" s="34"/>
      <c r="BG46" s="32"/>
      <c r="BH46" s="32"/>
      <c r="BI46" s="35"/>
      <c r="BJ46" s="36"/>
      <c r="BK46" s="37"/>
      <c r="BL46" s="38"/>
      <c r="BM46" s="37"/>
      <c r="BN46" s="39"/>
      <c r="BO46" s="40"/>
      <c r="BP46" s="37"/>
      <c r="BQ46" s="38"/>
      <c r="BR46" s="37"/>
      <c r="BS46" s="41"/>
      <c r="BT46" s="32"/>
      <c r="BU46" s="33"/>
      <c r="BV46" s="34"/>
      <c r="BW46" s="32"/>
      <c r="BX46" s="32"/>
      <c r="BY46" s="35"/>
      <c r="BZ46" s="36"/>
      <c r="CA46" s="37"/>
      <c r="CB46" s="38"/>
      <c r="CC46" s="37"/>
      <c r="CD46" s="39"/>
      <c r="CE46" s="40"/>
      <c r="CF46" s="37"/>
      <c r="CG46" s="38"/>
      <c r="CH46" s="37"/>
      <c r="CI46" s="41"/>
      <c r="CJ46" s="32"/>
      <c r="CK46" s="33"/>
      <c r="CL46" s="34"/>
      <c r="CM46" s="32"/>
      <c r="CN46" s="32"/>
      <c r="CO46" s="35"/>
      <c r="CP46" s="36"/>
      <c r="CQ46" s="37"/>
      <c r="CR46" s="38"/>
      <c r="CS46" s="37"/>
      <c r="CT46" s="39"/>
      <c r="CU46" s="40"/>
      <c r="CV46" s="37"/>
      <c r="CW46" s="38"/>
      <c r="CX46" s="37"/>
      <c r="CY46" s="41"/>
      <c r="CZ46" s="32"/>
      <c r="DA46" s="33"/>
      <c r="DB46" s="34"/>
      <c r="DC46" s="32"/>
      <c r="DD46" s="32"/>
      <c r="DE46" s="35"/>
      <c r="DF46" s="36"/>
      <c r="DG46" s="37"/>
      <c r="DH46" s="38"/>
      <c r="DI46" s="37"/>
      <c r="DJ46" s="39"/>
      <c r="DK46" s="40"/>
      <c r="DL46" s="37"/>
      <c r="DM46" s="38"/>
      <c r="DN46" s="37"/>
      <c r="DO46" s="41"/>
      <c r="DP46" s="32"/>
      <c r="DQ46" s="33"/>
      <c r="DR46" s="34"/>
      <c r="DS46" s="32"/>
      <c r="DT46" s="32"/>
      <c r="DU46" s="35"/>
      <c r="DV46" s="36"/>
      <c r="DW46" s="37"/>
      <c r="DX46" s="38"/>
      <c r="DY46" s="37"/>
      <c r="DZ46" s="39"/>
      <c r="EA46" s="40"/>
      <c r="EB46" s="37"/>
      <c r="EC46" s="38"/>
      <c r="ED46" s="37"/>
      <c r="EE46" s="41"/>
      <c r="EF46" s="32"/>
      <c r="EG46" s="33"/>
      <c r="EH46" s="34"/>
      <c r="EI46" s="32"/>
      <c r="EJ46" s="32"/>
      <c r="EK46" s="35"/>
      <c r="EL46" s="36"/>
      <c r="EM46" s="37"/>
      <c r="EN46" s="38"/>
      <c r="EO46" s="37"/>
      <c r="EP46" s="39"/>
      <c r="EQ46" s="40"/>
      <c r="ER46" s="37"/>
      <c r="ES46" s="38"/>
      <c r="ET46" s="37"/>
      <c r="EU46" s="41"/>
      <c r="EV46" s="32"/>
      <c r="EW46" s="33"/>
      <c r="EX46" s="34"/>
      <c r="EY46" s="32"/>
      <c r="EZ46" s="32"/>
      <c r="FA46" s="35"/>
      <c r="FB46" s="36"/>
      <c r="FC46" s="37"/>
      <c r="FD46" s="38"/>
      <c r="FE46" s="37"/>
      <c r="FF46" s="39"/>
      <c r="FG46" s="40"/>
      <c r="FH46" s="37"/>
      <c r="FI46" s="38"/>
      <c r="FJ46" s="37"/>
      <c r="FK46" s="41"/>
      <c r="FL46" s="32"/>
      <c r="FM46" s="33"/>
      <c r="FN46" s="34"/>
      <c r="FO46" s="32"/>
      <c r="FP46" s="32"/>
      <c r="FQ46" s="35"/>
      <c r="FR46" s="36"/>
      <c r="FS46" s="37"/>
      <c r="FT46" s="38"/>
      <c r="FU46" s="37"/>
      <c r="FV46" s="39"/>
      <c r="FW46" s="40"/>
      <c r="FX46" s="37"/>
      <c r="FY46" s="38"/>
      <c r="FZ46" s="37"/>
      <c r="GA46" s="41"/>
      <c r="GB46" s="32"/>
      <c r="GC46" s="33"/>
      <c r="GD46" s="34"/>
      <c r="GE46" s="32"/>
      <c r="GF46" s="32"/>
      <c r="GG46" s="35"/>
      <c r="GH46" s="36"/>
      <c r="GI46" s="37"/>
      <c r="GJ46" s="38"/>
      <c r="GK46" s="37"/>
      <c r="GL46" s="39"/>
      <c r="GM46" s="40"/>
      <c r="GN46" s="37"/>
      <c r="GO46" s="38"/>
      <c r="GP46" s="37"/>
      <c r="GQ46" s="41"/>
      <c r="GR46" s="32"/>
      <c r="GS46" s="33"/>
      <c r="GT46" s="34"/>
      <c r="GU46" s="32"/>
      <c r="GV46" s="32"/>
      <c r="GW46" s="35"/>
      <c r="GX46" s="36"/>
      <c r="GY46" s="37"/>
      <c r="GZ46" s="38"/>
      <c r="HA46" s="37"/>
      <c r="HB46" s="39"/>
      <c r="HC46" s="40"/>
      <c r="HD46" s="37"/>
      <c r="HE46" s="38"/>
      <c r="HF46" s="37"/>
      <c r="HG46" s="41"/>
      <c r="HH46" s="32"/>
      <c r="HI46" s="33"/>
      <c r="HJ46" s="34"/>
      <c r="HK46" s="32"/>
      <c r="HL46" s="32"/>
      <c r="HM46" s="35"/>
      <c r="HN46" s="36"/>
      <c r="HO46" s="37"/>
      <c r="HP46" s="38"/>
      <c r="HQ46" s="37"/>
      <c r="HR46" s="39"/>
      <c r="HS46" s="40"/>
      <c r="HT46" s="37"/>
      <c r="HU46" s="38"/>
      <c r="HV46" s="37"/>
      <c r="HW46" s="41"/>
      <c r="HX46" s="32"/>
      <c r="HY46" s="33"/>
      <c r="HZ46" s="34"/>
      <c r="IA46" s="32"/>
      <c r="IB46" s="32"/>
      <c r="IC46" s="35"/>
      <c r="ID46" s="36"/>
      <c r="IE46" s="37"/>
      <c r="IF46" s="38"/>
      <c r="IG46" s="37"/>
      <c r="IH46" s="39"/>
      <c r="II46" s="40"/>
      <c r="IJ46" s="37"/>
    </row>
    <row r="47" spans="1:244" s="26" customFormat="1" ht="27.95" customHeight="1" x14ac:dyDescent="0.2">
      <c r="A47" s="22">
        <f>'SDG Checklist'!F38</f>
        <v>0</v>
      </c>
      <c r="B47" s="23" t="str">
        <f>'SDG Checklist'!B38</f>
        <v>1.02-B-1-a</v>
      </c>
      <c r="C47" s="361" t="str">
        <f>'SDG Checklist'!D38</f>
        <v>Wastewater Treatment &amp; Conveyance: On-site treatment</v>
      </c>
      <c r="D47" s="362" t="str">
        <f>'SDG Checklist'!E38</f>
        <v>Optional</v>
      </c>
      <c r="E47" s="27" t="s">
        <v>11</v>
      </c>
      <c r="F47" s="25" t="str">
        <f t="shared" ref="F47:F50" si="1">IF(A47=0, "N/A", $B$12)</f>
        <v>N/A</v>
      </c>
    </row>
    <row r="48" spans="1:244" s="26" customFormat="1" ht="27.95" customHeight="1" x14ac:dyDescent="0.2">
      <c r="A48" s="22">
        <f>'SDG Checklist'!F39</f>
        <v>0</v>
      </c>
      <c r="B48" s="23" t="str">
        <f>'SDG Checklist'!B39</f>
        <v>1.02-B-1-b</v>
      </c>
      <c r="C48" s="361" t="str">
        <f>'SDG Checklist'!D39</f>
        <v>Wastewater Treatment &amp; Conveyance: Use of non-potable water</v>
      </c>
      <c r="D48" s="362" t="str">
        <f>'SDG Checklist'!E39</f>
        <v>Optional</v>
      </c>
      <c r="E48" s="27" t="s">
        <v>11</v>
      </c>
      <c r="F48" s="25" t="str">
        <f t="shared" si="1"/>
        <v>N/A</v>
      </c>
    </row>
    <row r="49" spans="1:244" s="26" customFormat="1" ht="27.95" customHeight="1" x14ac:dyDescent="0.2">
      <c r="A49" s="22">
        <f>'SDG Checklist'!F40</f>
        <v>0</v>
      </c>
      <c r="B49" s="23" t="str">
        <f>'SDG Checklist'!B40</f>
        <v>1.02-B-2-a</v>
      </c>
      <c r="C49" s="361" t="str">
        <f>'SDG Checklist'!D40</f>
        <v>Water Use Reduction - Fixture flow rates</v>
      </c>
      <c r="D49" s="363" t="str">
        <f>'SDG Checklist'!E40</f>
        <v>Required</v>
      </c>
      <c r="E49" s="27" t="s">
        <v>11</v>
      </c>
      <c r="F49" s="25" t="str">
        <f t="shared" si="1"/>
        <v>N/A</v>
      </c>
    </row>
    <row r="50" spans="1:244" s="26" customFormat="1" ht="27.95" customHeight="1" x14ac:dyDescent="0.2">
      <c r="A50" s="22">
        <f>'SDG Checklist'!F41</f>
        <v>0</v>
      </c>
      <c r="B50" s="23" t="str">
        <f>'SDG Checklist'!B41</f>
        <v>1.02-B-2-b</v>
      </c>
      <c r="C50" s="361" t="str">
        <f>'SDG Checklist'!D41</f>
        <v>Water Use Reduction - Use of auto-flow/auto-flush valves</v>
      </c>
      <c r="D50" s="362" t="str">
        <f>'SDG Checklist'!E41</f>
        <v>Optional</v>
      </c>
      <c r="E50" s="27" t="s">
        <v>11</v>
      </c>
      <c r="F50" s="25" t="str">
        <f t="shared" si="1"/>
        <v>N/A</v>
      </c>
    </row>
    <row r="51" spans="1:244" s="26" customFormat="1" ht="27.95" customHeight="1" x14ac:dyDescent="0.2">
      <c r="A51" s="22">
        <f>'SDG Checklist'!F42</f>
        <v>0</v>
      </c>
      <c r="B51" s="23">
        <f>'SDG Checklist'!B42</f>
        <v>0</v>
      </c>
      <c r="C51" s="361" t="str">
        <f>'SDG Checklist'!D42</f>
        <v>Water Efficient Landscaping, Non-potable sources or no irrigation</v>
      </c>
      <c r="D51" s="361" t="str">
        <f>'SDG Checklist'!E42</f>
        <v>Recommended</v>
      </c>
      <c r="E51" s="27" t="s">
        <v>11</v>
      </c>
      <c r="F51" s="25" t="str">
        <f>IF(A51=0, "N/A", $B$12)</f>
        <v>N/A</v>
      </c>
    </row>
    <row r="52" spans="1:244" s="26" customFormat="1" ht="27.95" customHeight="1" x14ac:dyDescent="0.2">
      <c r="A52" s="22">
        <f>'SDG Checklist'!F43</f>
        <v>0</v>
      </c>
      <c r="B52" s="23" t="str">
        <f>'SDG Checklist'!B43</f>
        <v>1.02-B-2-c</v>
      </c>
      <c r="C52" s="361" t="str">
        <f>'SDG Checklist'!D43</f>
        <v>Water Efficient Landscaping, Utilize efficient irrigation technologies and planting measures</v>
      </c>
      <c r="D52" s="363" t="str">
        <f>'SDG Checklist'!E43</f>
        <v>Required</v>
      </c>
      <c r="E52" s="27" t="s">
        <v>11</v>
      </c>
      <c r="F52" s="25" t="str">
        <f>IF(A52=0, "N/A", $B$12)</f>
        <v>N/A</v>
      </c>
    </row>
    <row r="53" spans="1:244" ht="39.950000000000003" customHeight="1" x14ac:dyDescent="0.2">
      <c r="A53" s="43"/>
      <c r="B53" s="44"/>
      <c r="C53" s="45"/>
      <c r="D53" s="46"/>
      <c r="E53" s="377"/>
      <c r="F53" s="378"/>
    </row>
    <row r="54" spans="1:244" ht="60" customHeight="1" x14ac:dyDescent="0.2">
      <c r="A54" s="15" t="s">
        <v>5</v>
      </c>
      <c r="B54" s="16" t="s">
        <v>6</v>
      </c>
      <c r="C54" s="17" t="str">
        <f>'SDG Checklist'!$D$45</f>
        <v>C. Energy Efficiency and Atmosphere Protection</v>
      </c>
      <c r="D54" s="17" t="s">
        <v>8</v>
      </c>
      <c r="E54" s="18" t="s">
        <v>9</v>
      </c>
      <c r="F54" s="19" t="s">
        <v>273</v>
      </c>
      <c r="G54" s="20"/>
      <c r="H54" s="32"/>
      <c r="I54" s="33"/>
      <c r="J54" s="34"/>
      <c r="K54" s="32"/>
      <c r="L54" s="32"/>
      <c r="M54" s="35"/>
      <c r="N54" s="36"/>
      <c r="O54" s="37"/>
      <c r="P54" s="38"/>
      <c r="Q54" s="37"/>
      <c r="R54" s="39"/>
      <c r="S54" s="40"/>
      <c r="T54" s="37"/>
      <c r="U54" s="38"/>
      <c r="V54" s="37"/>
      <c r="W54" s="41"/>
      <c r="X54" s="32"/>
      <c r="Y54" s="33"/>
      <c r="Z54" s="34"/>
      <c r="AA54" s="32"/>
      <c r="AB54" s="32"/>
      <c r="AC54" s="35"/>
      <c r="AD54" s="36"/>
      <c r="AE54" s="37"/>
      <c r="AF54" s="38"/>
      <c r="AG54" s="37"/>
      <c r="AH54" s="39"/>
      <c r="AI54" s="40"/>
      <c r="AJ54" s="37"/>
      <c r="AK54" s="38"/>
      <c r="AL54" s="37"/>
      <c r="AM54" s="41"/>
      <c r="AN54" s="32"/>
      <c r="AO54" s="33"/>
      <c r="AP54" s="34"/>
      <c r="AQ54" s="32"/>
      <c r="AR54" s="32"/>
      <c r="AS54" s="35"/>
      <c r="AT54" s="36"/>
      <c r="AU54" s="37"/>
      <c r="AV54" s="38"/>
      <c r="AW54" s="37"/>
      <c r="AX54" s="39"/>
      <c r="AY54" s="40"/>
      <c r="AZ54" s="37"/>
      <c r="BA54" s="38"/>
      <c r="BB54" s="37"/>
      <c r="BC54" s="41"/>
      <c r="BD54" s="32"/>
      <c r="BE54" s="33"/>
      <c r="BF54" s="34"/>
      <c r="BG54" s="32"/>
      <c r="BH54" s="32"/>
      <c r="BI54" s="35"/>
      <c r="BJ54" s="36"/>
      <c r="BK54" s="37"/>
      <c r="BL54" s="38"/>
      <c r="BM54" s="37"/>
      <c r="BN54" s="39"/>
      <c r="BO54" s="40"/>
      <c r="BP54" s="37"/>
      <c r="BQ54" s="38"/>
      <c r="BR54" s="37"/>
      <c r="BS54" s="41"/>
      <c r="BT54" s="32"/>
      <c r="BU54" s="33"/>
      <c r="BV54" s="34"/>
      <c r="BW54" s="32"/>
      <c r="BX54" s="32"/>
      <c r="BY54" s="35"/>
      <c r="BZ54" s="36"/>
      <c r="CA54" s="37"/>
      <c r="CB54" s="38"/>
      <c r="CC54" s="37"/>
      <c r="CD54" s="39"/>
      <c r="CE54" s="40"/>
      <c r="CF54" s="37"/>
      <c r="CG54" s="38"/>
      <c r="CH54" s="37"/>
      <c r="CI54" s="41"/>
      <c r="CJ54" s="32"/>
      <c r="CK54" s="33"/>
      <c r="CL54" s="34"/>
      <c r="CM54" s="32"/>
      <c r="CN54" s="32"/>
      <c r="CO54" s="35"/>
      <c r="CP54" s="36"/>
      <c r="CQ54" s="37"/>
      <c r="CR54" s="38"/>
      <c r="CS54" s="37"/>
      <c r="CT54" s="39"/>
      <c r="CU54" s="40"/>
      <c r="CV54" s="37"/>
      <c r="CW54" s="38"/>
      <c r="CX54" s="37"/>
      <c r="CY54" s="41"/>
      <c r="CZ54" s="32"/>
      <c r="DA54" s="33"/>
      <c r="DB54" s="34"/>
      <c r="DC54" s="32"/>
      <c r="DD54" s="32"/>
      <c r="DE54" s="35"/>
      <c r="DF54" s="36"/>
      <c r="DG54" s="37"/>
      <c r="DH54" s="38"/>
      <c r="DI54" s="37"/>
      <c r="DJ54" s="39"/>
      <c r="DK54" s="40"/>
      <c r="DL54" s="37"/>
      <c r="DM54" s="38"/>
      <c r="DN54" s="37"/>
      <c r="DO54" s="41"/>
      <c r="DP54" s="32"/>
      <c r="DQ54" s="33"/>
      <c r="DR54" s="34"/>
      <c r="DS54" s="32"/>
      <c r="DT54" s="32"/>
      <c r="DU54" s="35"/>
      <c r="DV54" s="36"/>
      <c r="DW54" s="37"/>
      <c r="DX54" s="38"/>
      <c r="DY54" s="37"/>
      <c r="DZ54" s="39"/>
      <c r="EA54" s="40"/>
      <c r="EB54" s="37"/>
      <c r="EC54" s="38"/>
      <c r="ED54" s="37"/>
      <c r="EE54" s="41"/>
      <c r="EF54" s="32"/>
      <c r="EG54" s="33"/>
      <c r="EH54" s="34"/>
      <c r="EI54" s="32"/>
      <c r="EJ54" s="32"/>
      <c r="EK54" s="35"/>
      <c r="EL54" s="36"/>
      <c r="EM54" s="37"/>
      <c r="EN54" s="38"/>
      <c r="EO54" s="37"/>
      <c r="EP54" s="39"/>
      <c r="EQ54" s="40"/>
      <c r="ER54" s="37"/>
      <c r="ES54" s="38"/>
      <c r="ET54" s="37"/>
      <c r="EU54" s="41"/>
      <c r="EV54" s="32"/>
      <c r="EW54" s="33"/>
      <c r="EX54" s="34"/>
      <c r="EY54" s="32"/>
      <c r="EZ54" s="32"/>
      <c r="FA54" s="35"/>
      <c r="FB54" s="36"/>
      <c r="FC54" s="37"/>
      <c r="FD54" s="38"/>
      <c r="FE54" s="37"/>
      <c r="FF54" s="39"/>
      <c r="FG54" s="40"/>
      <c r="FH54" s="37"/>
      <c r="FI54" s="38"/>
      <c r="FJ54" s="37"/>
      <c r="FK54" s="41"/>
      <c r="FL54" s="32"/>
      <c r="FM54" s="33"/>
      <c r="FN54" s="34"/>
      <c r="FO54" s="32"/>
      <c r="FP54" s="32"/>
      <c r="FQ54" s="35"/>
      <c r="FR54" s="36"/>
      <c r="FS54" s="37"/>
      <c r="FT54" s="38"/>
      <c r="FU54" s="37"/>
      <c r="FV54" s="39"/>
      <c r="FW54" s="40"/>
      <c r="FX54" s="37"/>
      <c r="FY54" s="38"/>
      <c r="FZ54" s="37"/>
      <c r="GA54" s="41"/>
      <c r="GB54" s="32"/>
      <c r="GC54" s="33"/>
      <c r="GD54" s="34"/>
      <c r="GE54" s="32"/>
      <c r="GF54" s="32"/>
      <c r="GG54" s="35"/>
      <c r="GH54" s="36"/>
      <c r="GI54" s="37"/>
      <c r="GJ54" s="38"/>
      <c r="GK54" s="37"/>
      <c r="GL54" s="39"/>
      <c r="GM54" s="40"/>
      <c r="GN54" s="37"/>
      <c r="GO54" s="38"/>
      <c r="GP54" s="37"/>
      <c r="GQ54" s="41"/>
      <c r="GR54" s="32"/>
      <c r="GS54" s="33"/>
      <c r="GT54" s="34"/>
      <c r="GU54" s="32"/>
      <c r="GV54" s="32"/>
      <c r="GW54" s="35"/>
      <c r="GX54" s="36"/>
      <c r="GY54" s="37"/>
      <c r="GZ54" s="38"/>
      <c r="HA54" s="37"/>
      <c r="HB54" s="39"/>
      <c r="HC54" s="40"/>
      <c r="HD54" s="37"/>
      <c r="HE54" s="38"/>
      <c r="HF54" s="37"/>
      <c r="HG54" s="41"/>
      <c r="HH54" s="32"/>
      <c r="HI54" s="33"/>
      <c r="HJ54" s="34"/>
      <c r="HK54" s="32"/>
      <c r="HL54" s="32"/>
      <c r="HM54" s="35"/>
      <c r="HN54" s="36"/>
      <c r="HO54" s="37"/>
      <c r="HP54" s="38"/>
      <c r="HQ54" s="37"/>
      <c r="HR54" s="39"/>
      <c r="HS54" s="40"/>
      <c r="HT54" s="37"/>
      <c r="HU54" s="38"/>
      <c r="HV54" s="37"/>
      <c r="HW54" s="41"/>
      <c r="HX54" s="32"/>
      <c r="HY54" s="33"/>
      <c r="HZ54" s="34"/>
      <c r="IA54" s="32"/>
      <c r="IB54" s="32"/>
      <c r="IC54" s="35"/>
      <c r="ID54" s="36"/>
      <c r="IE54" s="37"/>
      <c r="IF54" s="38"/>
      <c r="IG54" s="37"/>
      <c r="IH54" s="39"/>
      <c r="II54" s="40"/>
      <c r="IJ54" s="37"/>
    </row>
    <row r="55" spans="1:244" s="26" customFormat="1" ht="27.95" customHeight="1" x14ac:dyDescent="0.2">
      <c r="A55" s="22">
        <f>'SDG Checklist'!F46</f>
        <v>0</v>
      </c>
      <c r="B55" s="23" t="str">
        <f>'SDG Checklist'!B46</f>
        <v>1.02-C-1-a</v>
      </c>
      <c r="C55" s="361" t="str">
        <f>'SDG Checklist'!D46</f>
        <v>Commissioning - Determine commissioning scope appropriate to project</v>
      </c>
      <c r="D55" s="363" t="str">
        <f>'SDG Checklist'!E46</f>
        <v>Required</v>
      </c>
      <c r="E55" s="24" t="s">
        <v>10</v>
      </c>
      <c r="F55" s="25" t="str">
        <f>IF(A55=0, "N/A", $B$9)</f>
        <v>N/A</v>
      </c>
    </row>
    <row r="56" spans="1:244" s="26" customFormat="1" ht="27.95" customHeight="1" x14ac:dyDescent="0.2">
      <c r="A56" s="22">
        <f>'SDG Checklist'!F47</f>
        <v>0</v>
      </c>
      <c r="B56" s="23" t="str">
        <f>'SDG Checklist'!B47</f>
        <v>1.02-C-1-b</v>
      </c>
      <c r="C56" s="361" t="str">
        <f>'SDG Checklist'!D47</f>
        <v>Commissioning - Basic commissioning process</v>
      </c>
      <c r="D56" s="363" t="str">
        <f>'SDG Checklist'!E47</f>
        <v>Required</v>
      </c>
      <c r="E56" s="24" t="s">
        <v>10</v>
      </c>
      <c r="F56" s="25" t="str">
        <f>IF(A56=0, "N/A", $B$9)</f>
        <v>N/A</v>
      </c>
    </row>
    <row r="57" spans="1:244" s="26" customFormat="1" ht="27.95" customHeight="1" x14ac:dyDescent="0.2">
      <c r="A57" s="22">
        <f>'SDG Checklist'!F48</f>
        <v>0</v>
      </c>
      <c r="B57" s="23" t="str">
        <f>'SDG Checklist'!B48</f>
        <v>1.02-C-1-c</v>
      </c>
      <c r="C57" s="361" t="str">
        <f>'SDG Checklist'!D48</f>
        <v>Commissioning - Enhanced commissioning process</v>
      </c>
      <c r="D57" s="361" t="str">
        <f>'SDG Checklist'!E48</f>
        <v>Recommended</v>
      </c>
      <c r="E57" s="24" t="s">
        <v>10</v>
      </c>
      <c r="F57" s="25" t="str">
        <f>IF(A57=0, "N/A", $B$9)</f>
        <v>N/A</v>
      </c>
    </row>
    <row r="58" spans="1:244" s="26" customFormat="1" ht="27.95" customHeight="1" x14ac:dyDescent="0.2">
      <c r="A58" s="22">
        <f>'SDG Checklist'!F49</f>
        <v>0</v>
      </c>
      <c r="B58" s="23" t="str">
        <f>'SDG Checklist'!B49</f>
        <v>1.02-C-2-a</v>
      </c>
      <c r="C58" s="361" t="str">
        <f>'SDG Checklist'!D49</f>
        <v>Energy Efficiency of Building Systems - Meet mandatory and prescriptive requirements of  ASHRAE Standard 90.1-2007</v>
      </c>
      <c r="D58" s="363" t="str">
        <f>'SDG Checklist'!E49</f>
        <v>Required</v>
      </c>
      <c r="E58" s="27" t="s">
        <v>11</v>
      </c>
      <c r="F58" s="25" t="str">
        <f t="shared" ref="F58:F59" si="2">IF(A58=0, "N/A", $B$12)</f>
        <v>N/A</v>
      </c>
    </row>
    <row r="59" spans="1:244" s="26" customFormat="1" ht="27.95" customHeight="1" x14ac:dyDescent="0.2">
      <c r="A59" s="22">
        <f>'SDG Checklist'!F50</f>
        <v>0</v>
      </c>
      <c r="B59" s="23" t="str">
        <f>'SDG Checklist'!B50</f>
        <v>1.02-C-2-b</v>
      </c>
      <c r="C59" s="361" t="str">
        <f>'SDG Checklist'!D50</f>
        <v>Energy Efficiency of Building Systems - Conceptual Energy Modeling</v>
      </c>
      <c r="D59" s="363" t="str">
        <f>'SDG Checklist'!E50</f>
        <v>Required</v>
      </c>
      <c r="E59" s="27" t="s">
        <v>11</v>
      </c>
      <c r="F59" s="25" t="str">
        <f t="shared" si="2"/>
        <v>N/A</v>
      </c>
    </row>
    <row r="60" spans="1:244" s="26" customFormat="1" ht="27.95" customHeight="1" x14ac:dyDescent="0.2">
      <c r="A60" s="22">
        <f>'SDG Checklist'!F51</f>
        <v>0</v>
      </c>
      <c r="B60" s="23" t="str">
        <f>'SDG Checklist'!B51</f>
        <v>1.02-C-2-c</v>
      </c>
      <c r="C60" s="361" t="str">
        <f>'SDG Checklist'!D51</f>
        <v>Energy Efficiency of Building Systems - Perform full comparison energy model to demonstrate compliance with ASHRAE Standard 90.1-2007</v>
      </c>
      <c r="D60" s="362" t="str">
        <f>'SDG Checklist'!E51</f>
        <v>Optional</v>
      </c>
      <c r="E60" s="24" t="s">
        <v>10</v>
      </c>
      <c r="F60" s="25" t="str">
        <f>IF(A60=0, "N/A", $B$9)</f>
        <v>N/A</v>
      </c>
    </row>
    <row r="61" spans="1:244" s="26" customFormat="1" ht="27.95" customHeight="1" x14ac:dyDescent="0.2">
      <c r="A61" s="22">
        <f>'SDG Checklist'!F52</f>
        <v>0</v>
      </c>
      <c r="B61" s="23" t="str">
        <f>'SDG Checklist'!B52</f>
        <v>1.02-C-3-a-i</v>
      </c>
      <c r="C61" s="361" t="str">
        <f>'SDG Checklist'!D52</f>
        <v>Refrigerant management - No CFCs</v>
      </c>
      <c r="D61" s="363" t="str">
        <f>'SDG Checklist'!E52</f>
        <v>Required</v>
      </c>
      <c r="E61" s="27" t="s">
        <v>11</v>
      </c>
      <c r="F61" s="25" t="str">
        <f t="shared" ref="F61" si="3">IF(A61=0, "N/A", $B$12)</f>
        <v>N/A</v>
      </c>
    </row>
    <row r="62" spans="1:244" s="26" customFormat="1" ht="27.95" customHeight="1" x14ac:dyDescent="0.2">
      <c r="A62" s="22">
        <f>'SDG Checklist'!F53</f>
        <v>0</v>
      </c>
      <c r="B62" s="23" t="str">
        <f>'SDG Checklist'!B53</f>
        <v>1.02-C-3-a-ii</v>
      </c>
      <c r="C62" s="361" t="str">
        <f>'SDG Checklist'!D53</f>
        <v>Refrigerant management - HCFCs and HFCs requirements</v>
      </c>
      <c r="D62" s="361" t="str">
        <f>'SDG Checklist'!E53</f>
        <v>Recommended</v>
      </c>
      <c r="E62" s="24" t="s">
        <v>10</v>
      </c>
      <c r="F62" s="25" t="str">
        <f>IF(A62=0, "N/A", $B$9)</f>
        <v>N/A</v>
      </c>
    </row>
    <row r="63" spans="1:244" s="26" customFormat="1" ht="27.95" customHeight="1" x14ac:dyDescent="0.2">
      <c r="A63" s="22">
        <f>'SDG Checklist'!F54</f>
        <v>0</v>
      </c>
      <c r="B63" s="23" t="str">
        <f>'SDG Checklist'!B54</f>
        <v>1.02-C-4</v>
      </c>
      <c r="C63" s="361" t="str">
        <f>'SDG Checklist'!D54</f>
        <v>Instrumentation and Measurement - Install instrumentation to monitor building energy use</v>
      </c>
      <c r="D63" s="362" t="str">
        <f>'SDG Checklist'!E54</f>
        <v>Optional</v>
      </c>
      <c r="E63" s="27" t="s">
        <v>11</v>
      </c>
      <c r="F63" s="25" t="str">
        <f t="shared" ref="F63" si="4">IF(A63=0, "N/A", $B$12)</f>
        <v>N/A</v>
      </c>
    </row>
    <row r="64" spans="1:244" s="26" customFormat="1" ht="27.95" customHeight="1" x14ac:dyDescent="0.2">
      <c r="A64" s="22">
        <f>'SDG Checklist'!F55</f>
        <v>0</v>
      </c>
      <c r="B64" s="23" t="str">
        <f>'SDG Checklist'!B55</f>
        <v>1.02-C-5</v>
      </c>
      <c r="C64" s="361" t="str">
        <f>'SDG Checklist'!D55</f>
        <v xml:space="preserve">Onsite Renewable Energy - Evaluate on-site renewable energy opportunities </v>
      </c>
      <c r="D64" s="362" t="str">
        <f>'SDG Checklist'!E55</f>
        <v>Optional</v>
      </c>
      <c r="E64" s="24" t="s">
        <v>10</v>
      </c>
      <c r="F64" s="25" t="str">
        <f>IF(A64=0, "N/A", $B$9)</f>
        <v>N/A</v>
      </c>
    </row>
    <row r="65" spans="1:244" s="26" customFormat="1" ht="27.95" customHeight="1" x14ac:dyDescent="0.2">
      <c r="A65" s="22">
        <f>'SDG Checklist'!F56</f>
        <v>0</v>
      </c>
      <c r="B65" s="23" t="str">
        <f>'SDG Checklist'!B56</f>
        <v>1.02-C-6</v>
      </c>
      <c r="C65" s="361" t="str">
        <f>'SDG Checklist'!D56</f>
        <v>Green Power -  Provide 35% from grid source renewable energy or 10% through TVA's Green Power Switch program</v>
      </c>
      <c r="D65" s="362" t="str">
        <f>'SDG Checklist'!E56</f>
        <v>Optional</v>
      </c>
      <c r="E65" s="24" t="s">
        <v>10</v>
      </c>
      <c r="F65" s="25" t="str">
        <f>IF(A65=0, "N/A", $B$9)</f>
        <v>N/A</v>
      </c>
    </row>
    <row r="66" spans="1:244" ht="39.950000000000003" customHeight="1" x14ac:dyDescent="0.2">
      <c r="A66" s="47"/>
      <c r="B66" s="48"/>
      <c r="C66" s="49"/>
      <c r="D66" s="50"/>
      <c r="E66" s="379"/>
      <c r="F66" s="380"/>
    </row>
    <row r="67" spans="1:244" ht="60" customHeight="1" x14ac:dyDescent="0.2">
      <c r="A67" s="15" t="s">
        <v>5</v>
      </c>
      <c r="B67" s="16" t="s">
        <v>6</v>
      </c>
      <c r="C67" s="17" t="str">
        <f>'SDG Checklist'!$D$58</f>
        <v>D. Material and Resource Use</v>
      </c>
      <c r="D67" s="17" t="s">
        <v>8</v>
      </c>
      <c r="E67" s="18" t="s">
        <v>9</v>
      </c>
      <c r="F67" s="19" t="s">
        <v>273</v>
      </c>
      <c r="G67" s="20"/>
      <c r="H67" s="32"/>
      <c r="I67" s="33"/>
      <c r="J67" s="34"/>
      <c r="K67" s="32"/>
      <c r="L67" s="32"/>
      <c r="M67" s="35"/>
      <c r="N67" s="36"/>
      <c r="O67" s="37"/>
      <c r="P67" s="38"/>
      <c r="Q67" s="37"/>
      <c r="R67" s="39"/>
      <c r="S67" s="40"/>
      <c r="T67" s="37"/>
      <c r="U67" s="38"/>
      <c r="V67" s="37"/>
      <c r="W67" s="41"/>
      <c r="X67" s="32"/>
      <c r="Y67" s="33"/>
      <c r="Z67" s="34"/>
      <c r="AA67" s="32"/>
      <c r="AB67" s="32"/>
      <c r="AC67" s="35"/>
      <c r="AD67" s="36"/>
      <c r="AE67" s="37"/>
      <c r="AF67" s="38"/>
      <c r="AG67" s="37"/>
      <c r="AH67" s="39"/>
      <c r="AI67" s="40"/>
      <c r="AJ67" s="37"/>
      <c r="AK67" s="38"/>
      <c r="AL67" s="37"/>
      <c r="AM67" s="41"/>
      <c r="AN67" s="32"/>
      <c r="AO67" s="33"/>
      <c r="AP67" s="34"/>
      <c r="AQ67" s="32"/>
      <c r="AR67" s="32"/>
      <c r="AS67" s="35"/>
      <c r="AT67" s="36"/>
      <c r="AU67" s="37"/>
      <c r="AV67" s="38"/>
      <c r="AW67" s="37"/>
      <c r="AX67" s="39"/>
      <c r="AY67" s="40"/>
      <c r="AZ67" s="37"/>
      <c r="BA67" s="38"/>
      <c r="BB67" s="37"/>
      <c r="BC67" s="41"/>
      <c r="BD67" s="32"/>
      <c r="BE67" s="33"/>
      <c r="BF67" s="34"/>
      <c r="BG67" s="32"/>
      <c r="BH67" s="32"/>
      <c r="BI67" s="35"/>
      <c r="BJ67" s="36"/>
      <c r="BK67" s="37"/>
      <c r="BL67" s="38"/>
      <c r="BM67" s="37"/>
      <c r="BN67" s="39"/>
      <c r="BO67" s="40"/>
      <c r="BP67" s="37"/>
      <c r="BQ67" s="38"/>
      <c r="BR67" s="37"/>
      <c r="BS67" s="41"/>
      <c r="BT67" s="32"/>
      <c r="BU67" s="33"/>
      <c r="BV67" s="34"/>
      <c r="BW67" s="32"/>
      <c r="BX67" s="32"/>
      <c r="BY67" s="35"/>
      <c r="BZ67" s="36"/>
      <c r="CA67" s="37"/>
      <c r="CB67" s="38"/>
      <c r="CC67" s="37"/>
      <c r="CD67" s="39"/>
      <c r="CE67" s="40"/>
      <c r="CF67" s="37"/>
      <c r="CG67" s="38"/>
      <c r="CH67" s="37"/>
      <c r="CI67" s="41"/>
      <c r="CJ67" s="32"/>
      <c r="CK67" s="33"/>
      <c r="CL67" s="34"/>
      <c r="CM67" s="32"/>
      <c r="CN67" s="32"/>
      <c r="CO67" s="35"/>
      <c r="CP67" s="36"/>
      <c r="CQ67" s="37"/>
      <c r="CR67" s="38"/>
      <c r="CS67" s="37"/>
      <c r="CT67" s="39"/>
      <c r="CU67" s="40"/>
      <c r="CV67" s="37"/>
      <c r="CW67" s="38"/>
      <c r="CX67" s="37"/>
      <c r="CY67" s="41"/>
      <c r="CZ67" s="32"/>
      <c r="DA67" s="33"/>
      <c r="DB67" s="34"/>
      <c r="DC67" s="32"/>
      <c r="DD67" s="32"/>
      <c r="DE67" s="35"/>
      <c r="DF67" s="36"/>
      <c r="DG67" s="37"/>
      <c r="DH67" s="38"/>
      <c r="DI67" s="37"/>
      <c r="DJ67" s="39"/>
      <c r="DK67" s="40"/>
      <c r="DL67" s="37"/>
      <c r="DM67" s="38"/>
      <c r="DN67" s="37"/>
      <c r="DO67" s="41"/>
      <c r="DP67" s="32"/>
      <c r="DQ67" s="33"/>
      <c r="DR67" s="34"/>
      <c r="DS67" s="32"/>
      <c r="DT67" s="32"/>
      <c r="DU67" s="35"/>
      <c r="DV67" s="36"/>
      <c r="DW67" s="37"/>
      <c r="DX67" s="38"/>
      <c r="DY67" s="37"/>
      <c r="DZ67" s="39"/>
      <c r="EA67" s="40"/>
      <c r="EB67" s="37"/>
      <c r="EC67" s="38"/>
      <c r="ED67" s="37"/>
      <c r="EE67" s="41"/>
      <c r="EF67" s="32"/>
      <c r="EG67" s="33"/>
      <c r="EH67" s="34"/>
      <c r="EI67" s="32"/>
      <c r="EJ67" s="32"/>
      <c r="EK67" s="35"/>
      <c r="EL67" s="36"/>
      <c r="EM67" s="37"/>
      <c r="EN67" s="38"/>
      <c r="EO67" s="37"/>
      <c r="EP67" s="39"/>
      <c r="EQ67" s="40"/>
      <c r="ER67" s="37"/>
      <c r="ES67" s="38"/>
      <c r="ET67" s="37"/>
      <c r="EU67" s="41"/>
      <c r="EV67" s="32"/>
      <c r="EW67" s="33"/>
      <c r="EX67" s="34"/>
      <c r="EY67" s="32"/>
      <c r="EZ67" s="32"/>
      <c r="FA67" s="35"/>
      <c r="FB67" s="36"/>
      <c r="FC67" s="37"/>
      <c r="FD67" s="38"/>
      <c r="FE67" s="37"/>
      <c r="FF67" s="39"/>
      <c r="FG67" s="40"/>
      <c r="FH67" s="37"/>
      <c r="FI67" s="38"/>
      <c r="FJ67" s="37"/>
      <c r="FK67" s="41"/>
      <c r="FL67" s="32"/>
      <c r="FM67" s="33"/>
      <c r="FN67" s="34"/>
      <c r="FO67" s="32"/>
      <c r="FP67" s="32"/>
      <c r="FQ67" s="35"/>
      <c r="FR67" s="36"/>
      <c r="FS67" s="37"/>
      <c r="FT67" s="38"/>
      <c r="FU67" s="37"/>
      <c r="FV67" s="39"/>
      <c r="FW67" s="40"/>
      <c r="FX67" s="37"/>
      <c r="FY67" s="38"/>
      <c r="FZ67" s="37"/>
      <c r="GA67" s="41"/>
      <c r="GB67" s="32"/>
      <c r="GC67" s="33"/>
      <c r="GD67" s="34"/>
      <c r="GE67" s="32"/>
      <c r="GF67" s="32"/>
      <c r="GG67" s="35"/>
      <c r="GH67" s="36"/>
      <c r="GI67" s="37"/>
      <c r="GJ67" s="38"/>
      <c r="GK67" s="37"/>
      <c r="GL67" s="39"/>
      <c r="GM67" s="40"/>
      <c r="GN67" s="37"/>
      <c r="GO67" s="38"/>
      <c r="GP67" s="37"/>
      <c r="GQ67" s="41"/>
      <c r="GR67" s="32"/>
      <c r="GS67" s="33"/>
      <c r="GT67" s="34"/>
      <c r="GU67" s="32"/>
      <c r="GV67" s="32"/>
      <c r="GW67" s="35"/>
      <c r="GX67" s="36"/>
      <c r="GY67" s="37"/>
      <c r="GZ67" s="38"/>
      <c r="HA67" s="37"/>
      <c r="HB67" s="39"/>
      <c r="HC67" s="40"/>
      <c r="HD67" s="37"/>
      <c r="HE67" s="38"/>
      <c r="HF67" s="37"/>
      <c r="HG67" s="41"/>
      <c r="HH67" s="32"/>
      <c r="HI67" s="33"/>
      <c r="HJ67" s="34"/>
      <c r="HK67" s="32"/>
      <c r="HL67" s="32"/>
      <c r="HM67" s="35"/>
      <c r="HN67" s="36"/>
      <c r="HO67" s="37"/>
      <c r="HP67" s="38"/>
      <c r="HQ67" s="37"/>
      <c r="HR67" s="39"/>
      <c r="HS67" s="40"/>
      <c r="HT67" s="37"/>
      <c r="HU67" s="38"/>
      <c r="HV67" s="37"/>
      <c r="HW67" s="41"/>
      <c r="HX67" s="32"/>
      <c r="HY67" s="33"/>
      <c r="HZ67" s="34"/>
      <c r="IA67" s="32"/>
      <c r="IB67" s="32"/>
      <c r="IC67" s="35"/>
      <c r="ID67" s="36"/>
      <c r="IE67" s="37"/>
      <c r="IF67" s="38"/>
      <c r="IG67" s="37"/>
      <c r="IH67" s="39"/>
      <c r="II67" s="40"/>
      <c r="IJ67" s="37"/>
    </row>
    <row r="68" spans="1:244" s="26" customFormat="1" ht="27.95" customHeight="1" x14ac:dyDescent="0.2">
      <c r="A68" s="289">
        <f>'SDG Checklist'!F59</f>
        <v>0</v>
      </c>
      <c r="B68" s="23" t="str">
        <f>'SDG Checklist'!B59</f>
        <v>1.02-D-1</v>
      </c>
      <c r="C68" s="361" t="str">
        <f>'SDG Checklist'!D59</f>
        <v>Recyclable Collection &amp; Storage</v>
      </c>
      <c r="D68" s="363" t="str">
        <f>'SDG Checklist'!E59</f>
        <v>Required</v>
      </c>
      <c r="E68" s="24" t="s">
        <v>10</v>
      </c>
      <c r="F68" s="25" t="str">
        <f>IF(A68=0, "N/A", $B$9)</f>
        <v>N/A</v>
      </c>
    </row>
    <row r="69" spans="1:244" s="26" customFormat="1" ht="27.95" customHeight="1" x14ac:dyDescent="0.2">
      <c r="A69" s="289">
        <f>'SDG Checklist'!F60</f>
        <v>0</v>
      </c>
      <c r="B69" s="23" t="str">
        <f>'SDG Checklist'!B60</f>
        <v>1.02-D-2</v>
      </c>
      <c r="C69" s="361" t="str">
        <f>'SDG Checklist'!D60</f>
        <v>Construction Waste Management</v>
      </c>
      <c r="D69" s="361" t="str">
        <f>'SDG Checklist'!E60</f>
        <v>Recommended</v>
      </c>
      <c r="E69" s="27" t="s">
        <v>12</v>
      </c>
      <c r="F69" s="25" t="str">
        <f>IF(A69=0, "N/A", $B$15)</f>
        <v>N/A</v>
      </c>
    </row>
    <row r="70" spans="1:244" s="26" customFormat="1" ht="27.95" customHeight="1" x14ac:dyDescent="0.2">
      <c r="A70" s="289">
        <f>'SDG Checklist'!F61</f>
        <v>0</v>
      </c>
      <c r="B70" s="23" t="str">
        <f>'SDG Checklist'!B61</f>
        <v>1.02-D-3-a</v>
      </c>
      <c r="C70" s="361" t="str">
        <f>'SDG Checklist'!D61</f>
        <v>Sustainable Materials: Recycled Content 5%</v>
      </c>
      <c r="D70" s="363" t="str">
        <f>'SDG Checklist'!E61</f>
        <v>Required</v>
      </c>
      <c r="E70" s="27" t="s">
        <v>11</v>
      </c>
      <c r="F70" s="25" t="str">
        <f t="shared" ref="F70:F74" si="5">IF(A70=0, "N/A", $B$12)</f>
        <v>N/A</v>
      </c>
    </row>
    <row r="71" spans="1:244" s="26" customFormat="1" ht="27.95" customHeight="1" x14ac:dyDescent="0.2">
      <c r="A71" s="289">
        <f>'SDG Checklist'!F62</f>
        <v>0</v>
      </c>
      <c r="B71" s="23" t="str">
        <f>'SDG Checklist'!B62</f>
        <v>1.02-D-3-a</v>
      </c>
      <c r="C71" s="361" t="str">
        <f>'SDG Checklist'!D62</f>
        <v>Sustainable Materials: Recycled Content 10%</v>
      </c>
      <c r="D71" s="362" t="str">
        <f>'SDG Checklist'!E62</f>
        <v>Optional</v>
      </c>
      <c r="E71" s="27" t="s">
        <v>11</v>
      </c>
      <c r="F71" s="25" t="str">
        <f t="shared" si="5"/>
        <v>N/A</v>
      </c>
    </row>
    <row r="72" spans="1:244" s="26" customFormat="1" ht="27.95" customHeight="1" x14ac:dyDescent="0.2">
      <c r="A72" s="289">
        <f>'SDG Checklist'!F63</f>
        <v>0</v>
      </c>
      <c r="B72" s="23" t="str">
        <f>'SDG Checklist'!B63</f>
        <v>1.02-D-3-b</v>
      </c>
      <c r="C72" s="361" t="str">
        <f>'SDG Checklist'!D63</f>
        <v>Sustainable Materials: Rapidly renewable materials</v>
      </c>
      <c r="D72" s="362" t="str">
        <f>'SDG Checklist'!E63</f>
        <v>Optional</v>
      </c>
      <c r="E72" s="27" t="s">
        <v>11</v>
      </c>
      <c r="F72" s="25" t="str">
        <f t="shared" si="5"/>
        <v>N/A</v>
      </c>
    </row>
    <row r="73" spans="1:244" s="26" customFormat="1" ht="27.95" customHeight="1" x14ac:dyDescent="0.2">
      <c r="A73" s="289">
        <f>'SDG Checklist'!F64</f>
        <v>0</v>
      </c>
      <c r="B73" s="23" t="str">
        <f>'SDG Checklist'!B64</f>
        <v>1.02-D-3-c</v>
      </c>
      <c r="C73" s="361" t="str">
        <f>'SDG Checklist'!D64</f>
        <v>Sustainable Materials: FSC certified wood</v>
      </c>
      <c r="D73" s="362" t="str">
        <f>'SDG Checklist'!E64</f>
        <v>Optional</v>
      </c>
      <c r="E73" s="27" t="s">
        <v>11</v>
      </c>
      <c r="F73" s="25" t="str">
        <f t="shared" si="5"/>
        <v>N/A</v>
      </c>
    </row>
    <row r="74" spans="1:244" s="26" customFormat="1" ht="27.95" customHeight="1" x14ac:dyDescent="0.2">
      <c r="A74" s="289">
        <f>'SDG Checklist'!F65</f>
        <v>0</v>
      </c>
      <c r="B74" s="23" t="str">
        <f>'SDG Checklist'!B65</f>
        <v>1.02-D-3-d</v>
      </c>
      <c r="C74" s="361" t="str">
        <f>'SDG Checklist'!D65</f>
        <v>Sustainable Materials: Salvaged materials</v>
      </c>
      <c r="D74" s="362" t="str">
        <f>'SDG Checklist'!E65</f>
        <v>Optional</v>
      </c>
      <c r="E74" s="27" t="s">
        <v>11</v>
      </c>
      <c r="F74" s="25" t="str">
        <f t="shared" si="5"/>
        <v>N/A</v>
      </c>
    </row>
    <row r="75" spans="1:244" ht="39.950000000000003" customHeight="1" x14ac:dyDescent="0.2">
      <c r="A75" s="51"/>
      <c r="B75" s="52"/>
      <c r="C75" s="53"/>
      <c r="D75" s="54"/>
      <c r="E75" s="381"/>
      <c r="F75" s="382"/>
    </row>
    <row r="76" spans="1:244" ht="60" customHeight="1" x14ac:dyDescent="0.2">
      <c r="A76" s="15" t="s">
        <v>5</v>
      </c>
      <c r="B76" s="16" t="s">
        <v>6</v>
      </c>
      <c r="C76" s="17" t="str">
        <f>'SDG Checklist'!$D$67</f>
        <v>E. Indoor Environmental Quality</v>
      </c>
      <c r="D76" s="17" t="s">
        <v>8</v>
      </c>
      <c r="E76" s="18" t="s">
        <v>9</v>
      </c>
      <c r="F76" s="19" t="s">
        <v>273</v>
      </c>
      <c r="G76" s="20"/>
      <c r="H76" s="32"/>
      <c r="I76" s="33"/>
      <c r="J76" s="34"/>
      <c r="K76" s="32"/>
      <c r="L76" s="32"/>
      <c r="M76" s="35"/>
      <c r="N76" s="36"/>
      <c r="O76" s="37"/>
      <c r="P76" s="38"/>
      <c r="Q76" s="37"/>
      <c r="R76" s="39"/>
      <c r="S76" s="40"/>
      <c r="T76" s="37"/>
      <c r="U76" s="38"/>
      <c r="V76" s="37"/>
      <c r="W76" s="41"/>
      <c r="X76" s="32"/>
      <c r="Y76" s="33"/>
      <c r="Z76" s="34"/>
      <c r="AA76" s="32"/>
      <c r="AB76" s="32"/>
      <c r="AC76" s="35"/>
      <c r="AD76" s="36"/>
      <c r="AE76" s="37"/>
      <c r="AF76" s="38"/>
      <c r="AG76" s="37"/>
      <c r="AH76" s="39"/>
      <c r="AI76" s="40"/>
      <c r="AJ76" s="37"/>
      <c r="AK76" s="38"/>
      <c r="AL76" s="37"/>
      <c r="AM76" s="41"/>
      <c r="AN76" s="32"/>
      <c r="AO76" s="33"/>
      <c r="AP76" s="34"/>
      <c r="AQ76" s="32"/>
      <c r="AR76" s="32"/>
      <c r="AS76" s="35"/>
      <c r="AT76" s="36"/>
      <c r="AU76" s="37"/>
      <c r="AV76" s="38"/>
      <c r="AW76" s="37"/>
      <c r="AX76" s="39"/>
      <c r="AY76" s="40"/>
      <c r="AZ76" s="37"/>
      <c r="BA76" s="38"/>
      <c r="BB76" s="37"/>
      <c r="BC76" s="41"/>
      <c r="BD76" s="32"/>
      <c r="BE76" s="33"/>
      <c r="BF76" s="34"/>
      <c r="BG76" s="32"/>
      <c r="BH76" s="32"/>
      <c r="BI76" s="35"/>
      <c r="BJ76" s="36"/>
      <c r="BK76" s="37"/>
      <c r="BL76" s="38"/>
      <c r="BM76" s="37"/>
      <c r="BN76" s="39"/>
      <c r="BO76" s="40"/>
      <c r="BP76" s="37"/>
      <c r="BQ76" s="38"/>
      <c r="BR76" s="37"/>
      <c r="BS76" s="41"/>
      <c r="BT76" s="32"/>
      <c r="BU76" s="33"/>
      <c r="BV76" s="34"/>
      <c r="BW76" s="32"/>
      <c r="BX76" s="32"/>
      <c r="BY76" s="35"/>
      <c r="BZ76" s="36"/>
      <c r="CA76" s="37"/>
      <c r="CB76" s="38"/>
      <c r="CC76" s="37"/>
      <c r="CD76" s="39"/>
      <c r="CE76" s="40"/>
      <c r="CF76" s="37"/>
      <c r="CG76" s="38"/>
      <c r="CH76" s="37"/>
      <c r="CI76" s="41"/>
      <c r="CJ76" s="32"/>
      <c r="CK76" s="33"/>
      <c r="CL76" s="34"/>
      <c r="CM76" s="32"/>
      <c r="CN76" s="32"/>
      <c r="CO76" s="35"/>
      <c r="CP76" s="36"/>
      <c r="CQ76" s="37"/>
      <c r="CR76" s="38"/>
      <c r="CS76" s="37"/>
      <c r="CT76" s="39"/>
      <c r="CU76" s="40"/>
      <c r="CV76" s="37"/>
      <c r="CW76" s="38"/>
      <c r="CX76" s="37"/>
      <c r="CY76" s="41"/>
      <c r="CZ76" s="32"/>
      <c r="DA76" s="33"/>
      <c r="DB76" s="34"/>
      <c r="DC76" s="32"/>
      <c r="DD76" s="32"/>
      <c r="DE76" s="35"/>
      <c r="DF76" s="36"/>
      <c r="DG76" s="37"/>
      <c r="DH76" s="38"/>
      <c r="DI76" s="37"/>
      <c r="DJ76" s="39"/>
      <c r="DK76" s="40"/>
      <c r="DL76" s="37"/>
      <c r="DM76" s="38"/>
      <c r="DN76" s="37"/>
      <c r="DO76" s="41"/>
      <c r="DP76" s="32"/>
      <c r="DQ76" s="33"/>
      <c r="DR76" s="34"/>
      <c r="DS76" s="32"/>
      <c r="DT76" s="32"/>
      <c r="DU76" s="35"/>
      <c r="DV76" s="36"/>
      <c r="DW76" s="37"/>
      <c r="DX76" s="38"/>
      <c r="DY76" s="37"/>
      <c r="DZ76" s="39"/>
      <c r="EA76" s="40"/>
      <c r="EB76" s="37"/>
      <c r="EC76" s="38"/>
      <c r="ED76" s="37"/>
      <c r="EE76" s="41"/>
      <c r="EF76" s="32"/>
      <c r="EG76" s="33"/>
      <c r="EH76" s="34"/>
      <c r="EI76" s="32"/>
      <c r="EJ76" s="32"/>
      <c r="EK76" s="35"/>
      <c r="EL76" s="36"/>
      <c r="EM76" s="37"/>
      <c r="EN76" s="38"/>
      <c r="EO76" s="37"/>
      <c r="EP76" s="39"/>
      <c r="EQ76" s="40"/>
      <c r="ER76" s="37"/>
      <c r="ES76" s="38"/>
      <c r="ET76" s="37"/>
      <c r="EU76" s="41"/>
      <c r="EV76" s="32"/>
      <c r="EW76" s="33"/>
      <c r="EX76" s="34"/>
      <c r="EY76" s="32"/>
      <c r="EZ76" s="32"/>
      <c r="FA76" s="35"/>
      <c r="FB76" s="36"/>
      <c r="FC76" s="37"/>
      <c r="FD76" s="38"/>
      <c r="FE76" s="37"/>
      <c r="FF76" s="39"/>
      <c r="FG76" s="40"/>
      <c r="FH76" s="37"/>
      <c r="FI76" s="38"/>
      <c r="FJ76" s="37"/>
      <c r="FK76" s="41"/>
      <c r="FL76" s="32"/>
      <c r="FM76" s="33"/>
      <c r="FN76" s="34"/>
      <c r="FO76" s="32"/>
      <c r="FP76" s="32"/>
      <c r="FQ76" s="35"/>
      <c r="FR76" s="36"/>
      <c r="FS76" s="37"/>
      <c r="FT76" s="38"/>
      <c r="FU76" s="37"/>
      <c r="FV76" s="39"/>
      <c r="FW76" s="40"/>
      <c r="FX76" s="37"/>
      <c r="FY76" s="38"/>
      <c r="FZ76" s="37"/>
      <c r="GA76" s="41"/>
      <c r="GB76" s="32"/>
      <c r="GC76" s="33"/>
      <c r="GD76" s="34"/>
      <c r="GE76" s="32"/>
      <c r="GF76" s="32"/>
      <c r="GG76" s="35"/>
      <c r="GH76" s="36"/>
      <c r="GI76" s="37"/>
      <c r="GJ76" s="38"/>
      <c r="GK76" s="37"/>
      <c r="GL76" s="39"/>
      <c r="GM76" s="40"/>
      <c r="GN76" s="37"/>
      <c r="GO76" s="38"/>
      <c r="GP76" s="37"/>
      <c r="GQ76" s="41"/>
      <c r="GR76" s="32"/>
      <c r="GS76" s="33"/>
      <c r="GT76" s="34"/>
      <c r="GU76" s="32"/>
      <c r="GV76" s="32"/>
      <c r="GW76" s="35"/>
      <c r="GX76" s="36"/>
      <c r="GY76" s="37"/>
      <c r="GZ76" s="38"/>
      <c r="HA76" s="37"/>
      <c r="HB76" s="39"/>
      <c r="HC76" s="40"/>
      <c r="HD76" s="37"/>
      <c r="HE76" s="38"/>
      <c r="HF76" s="37"/>
      <c r="HG76" s="41"/>
      <c r="HH76" s="32"/>
      <c r="HI76" s="33"/>
      <c r="HJ76" s="34"/>
      <c r="HK76" s="32"/>
      <c r="HL76" s="32"/>
      <c r="HM76" s="35"/>
      <c r="HN76" s="36"/>
      <c r="HO76" s="37"/>
      <c r="HP76" s="38"/>
      <c r="HQ76" s="37"/>
      <c r="HR76" s="39"/>
      <c r="HS76" s="40"/>
      <c r="HT76" s="37"/>
      <c r="HU76" s="38"/>
      <c r="HV76" s="37"/>
      <c r="HW76" s="41"/>
      <c r="HX76" s="32"/>
      <c r="HY76" s="33"/>
      <c r="HZ76" s="34"/>
      <c r="IA76" s="32"/>
      <c r="IB76" s="32"/>
      <c r="IC76" s="35"/>
      <c r="ID76" s="36"/>
      <c r="IE76" s="37"/>
      <c r="IF76" s="38"/>
      <c r="IG76" s="37"/>
      <c r="IH76" s="39"/>
      <c r="II76" s="40"/>
      <c r="IJ76" s="37"/>
    </row>
    <row r="77" spans="1:244" s="26" customFormat="1" ht="27.95" customHeight="1" x14ac:dyDescent="0.2">
      <c r="A77" s="22">
        <f>'SDG Checklist'!F68</f>
        <v>0</v>
      </c>
      <c r="B77" s="23" t="str">
        <f>'SDG Checklist'!B68</f>
        <v>1.02-E-1</v>
      </c>
      <c r="C77" s="361" t="str">
        <f>'SDG Checklist'!D68</f>
        <v>Non-Smoking Facilities</v>
      </c>
      <c r="D77" s="363" t="str">
        <f>'SDG Checklist'!E68</f>
        <v>Required</v>
      </c>
      <c r="E77" s="24" t="s">
        <v>10</v>
      </c>
      <c r="F77" s="25" t="str">
        <f>IF(A77=0, "N/A", $B$9)</f>
        <v>N/A</v>
      </c>
    </row>
    <row r="78" spans="1:244" s="26" customFormat="1" ht="27.95" customHeight="1" x14ac:dyDescent="0.2">
      <c r="A78" s="22">
        <f>'SDG Checklist'!F69</f>
        <v>0</v>
      </c>
      <c r="B78" s="23" t="str">
        <f>'SDG Checklist'!B69</f>
        <v>1.02-E-2</v>
      </c>
      <c r="C78" s="361" t="str">
        <f>'SDG Checklist'!D69</f>
        <v>Ventilation: Design to meet ASHRAE 62.1-2007</v>
      </c>
      <c r="D78" s="363" t="str">
        <f>'SDG Checklist'!E69</f>
        <v>Required</v>
      </c>
      <c r="E78" s="27" t="s">
        <v>11</v>
      </c>
      <c r="F78" s="25" t="str">
        <f t="shared" ref="F78:F80" si="6">IF(A78=0, "N/A", $B$12)</f>
        <v>N/A</v>
      </c>
    </row>
    <row r="79" spans="1:244" s="26" customFormat="1" ht="27.95" customHeight="1" x14ac:dyDescent="0.2">
      <c r="A79" s="22">
        <f>'SDG Checklist'!F70</f>
        <v>0</v>
      </c>
      <c r="B79" s="23" t="str">
        <f>'SDG Checklist'!B70</f>
        <v>1.02-E-3-a</v>
      </c>
      <c r="C79" s="361" t="str">
        <f>'SDG Checklist'!D70</f>
        <v>Outdoor Air Delivery Monitoring: Monitor mechanical delivery rate with an accuracy of 15%</v>
      </c>
      <c r="D79" s="362" t="str">
        <f>'SDG Checklist'!E70</f>
        <v>Optional</v>
      </c>
      <c r="E79" s="27" t="s">
        <v>11</v>
      </c>
      <c r="F79" s="25" t="str">
        <f t="shared" si="6"/>
        <v>N/A</v>
      </c>
    </row>
    <row r="80" spans="1:244" s="26" customFormat="1" ht="27.95" customHeight="1" x14ac:dyDescent="0.2">
      <c r="A80" s="22">
        <f>'SDG Checklist'!F71</f>
        <v>0</v>
      </c>
      <c r="B80" s="23" t="str">
        <f>'SDG Checklist'!B71</f>
        <v>1.02-E-3-b</v>
      </c>
      <c r="C80" s="361" t="str">
        <f>'SDG Checklist'!D71</f>
        <v>CO2  Monitoring: Provide CO2 monitors in all densely occupied spaces</v>
      </c>
      <c r="D80" s="362" t="str">
        <f>'SDG Checklist'!E71</f>
        <v>Optional</v>
      </c>
      <c r="E80" s="27" t="s">
        <v>11</v>
      </c>
      <c r="F80" s="25" t="str">
        <f t="shared" si="6"/>
        <v>N/A</v>
      </c>
    </row>
    <row r="81" spans="1:6" s="26" customFormat="1" ht="27.95" customHeight="1" x14ac:dyDescent="0.2">
      <c r="A81" s="22">
        <f>'SDG Checklist'!F72</f>
        <v>0</v>
      </c>
      <c r="B81" s="23" t="str">
        <f>'SDG Checklist'!B72</f>
        <v>1.02-E-4</v>
      </c>
      <c r="C81" s="361" t="str">
        <f>'SDG Checklist'!D72</f>
        <v>Air Quality Management: During construction</v>
      </c>
      <c r="D81" s="361" t="str">
        <f>'SDG Checklist'!E72</f>
        <v>Recommended</v>
      </c>
      <c r="E81" s="27" t="s">
        <v>12</v>
      </c>
      <c r="F81" s="25" t="str">
        <f>IF(A81=0, "N/A", $B$15)</f>
        <v>N/A</v>
      </c>
    </row>
    <row r="82" spans="1:6" s="26" customFormat="1" ht="27.95" customHeight="1" x14ac:dyDescent="0.2">
      <c r="A82" s="22">
        <f>'SDG Checklist'!F73</f>
        <v>0</v>
      </c>
      <c r="B82" s="23" t="str">
        <f>'SDG Checklist'!B73</f>
        <v>1.02-E-5</v>
      </c>
      <c r="C82" s="361" t="str">
        <f>'SDG Checklist'!D73</f>
        <v>Air Quality Management: Before occupancy</v>
      </c>
      <c r="D82" s="362" t="str">
        <f>'SDG Checklist'!E73</f>
        <v>Optional</v>
      </c>
      <c r="E82" s="27" t="s">
        <v>11</v>
      </c>
      <c r="F82" s="25" t="str">
        <f t="shared" ref="F82:F95" si="7">IF(A82=0, "N/A", $B$12)</f>
        <v>N/A</v>
      </c>
    </row>
    <row r="83" spans="1:6" s="26" customFormat="1" ht="27.95" customHeight="1" x14ac:dyDescent="0.2">
      <c r="A83" s="22">
        <f>'SDG Checklist'!F74</f>
        <v>0</v>
      </c>
      <c r="B83" s="23" t="str">
        <f>'SDG Checklist'!B74</f>
        <v>1.02-E-6-b-i - iv</v>
      </c>
      <c r="C83" s="361" t="str">
        <f>'SDG Checklist'!D74</f>
        <v xml:space="preserve"> Material VOC Limits: Adhesives and sealants</v>
      </c>
      <c r="D83" s="363" t="str">
        <f>'SDG Checklist'!E74</f>
        <v>Required</v>
      </c>
      <c r="E83" s="27" t="s">
        <v>11</v>
      </c>
      <c r="F83" s="25" t="str">
        <f t="shared" si="7"/>
        <v>N/A</v>
      </c>
    </row>
    <row r="84" spans="1:6" s="26" customFormat="1" ht="27.95" customHeight="1" x14ac:dyDescent="0.2">
      <c r="A84" s="22">
        <f>'SDG Checklist'!F75</f>
        <v>0</v>
      </c>
      <c r="B84" s="23" t="str">
        <f>'SDG Checklist'!B75</f>
        <v>1.02-E-6-b-v</v>
      </c>
      <c r="C84" s="361" t="str">
        <f>'SDG Checklist'!D75</f>
        <v xml:space="preserve"> Material VOC Limits: Paints</v>
      </c>
      <c r="D84" s="363" t="str">
        <f>'SDG Checklist'!E75</f>
        <v>Required</v>
      </c>
      <c r="E84" s="27" t="s">
        <v>11</v>
      </c>
      <c r="F84" s="25" t="str">
        <f t="shared" si="7"/>
        <v>N/A</v>
      </c>
    </row>
    <row r="85" spans="1:6" s="26" customFormat="1" ht="27.95" customHeight="1" x14ac:dyDescent="0.2">
      <c r="A85" s="22">
        <f>'SDG Checklist'!F76</f>
        <v>0</v>
      </c>
      <c r="B85" s="23" t="str">
        <f>'SDG Checklist'!B76</f>
        <v>1.02-E-6-b-vi,vii</v>
      </c>
      <c r="C85" s="361" t="str">
        <f>'SDG Checklist'!D76</f>
        <v xml:space="preserve"> Material VOC Limits: Anti-corrosives and coatings</v>
      </c>
      <c r="D85" s="363" t="str">
        <f>'SDG Checklist'!E76</f>
        <v>Required</v>
      </c>
      <c r="E85" s="27" t="s">
        <v>11</v>
      </c>
      <c r="F85" s="25" t="str">
        <f t="shared" si="7"/>
        <v>N/A</v>
      </c>
    </row>
    <row r="86" spans="1:6" s="26" customFormat="1" ht="27.95" customHeight="1" x14ac:dyDescent="0.2">
      <c r="A86" s="22">
        <f>'SDG Checklist'!F77</f>
        <v>0</v>
      </c>
      <c r="B86" s="23" t="str">
        <f>'SDG Checklist'!B77</f>
        <v>1.02-E-6-c</v>
      </c>
      <c r="C86" s="361" t="str">
        <f>'SDG Checklist'!D77</f>
        <v xml:space="preserve"> Material VOC Limits: Carpets</v>
      </c>
      <c r="D86" s="363" t="str">
        <f>'SDG Checklist'!E77</f>
        <v>Required</v>
      </c>
      <c r="E86" s="27" t="s">
        <v>11</v>
      </c>
      <c r="F86" s="25" t="str">
        <f t="shared" si="7"/>
        <v>N/A</v>
      </c>
    </row>
    <row r="87" spans="1:6" s="26" customFormat="1" ht="27.95" customHeight="1" x14ac:dyDescent="0.2">
      <c r="A87" s="22">
        <f>'SDG Checklist'!F78</f>
        <v>0</v>
      </c>
      <c r="B87" s="23" t="str">
        <f>'SDG Checklist'!B78</f>
        <v>1.02-E-6-d</v>
      </c>
      <c r="C87" s="361" t="str">
        <f>'SDG Checklist'!D78</f>
        <v xml:space="preserve"> Material VOC Limits: Composite wood and agrifiber</v>
      </c>
      <c r="D87" s="363" t="str">
        <f>'SDG Checklist'!E78</f>
        <v>Required</v>
      </c>
      <c r="E87" s="27" t="s">
        <v>11</v>
      </c>
      <c r="F87" s="25" t="str">
        <f t="shared" si="7"/>
        <v>N/A</v>
      </c>
    </row>
    <row r="88" spans="1:6" s="26" customFormat="1" ht="27.95" customHeight="1" x14ac:dyDescent="0.2">
      <c r="A88" s="22">
        <f>'SDG Checklist'!F79</f>
        <v>0</v>
      </c>
      <c r="B88" s="23" t="str">
        <f>'SDG Checklist'!B79</f>
        <v xml:space="preserve">1.02-E-7-a </v>
      </c>
      <c r="C88" s="361" t="str">
        <f>'SDG Checklist'!D79</f>
        <v xml:space="preserve"> Pollutant Control: Entryway systems</v>
      </c>
      <c r="D88" s="363" t="str">
        <f>'SDG Checklist'!E79</f>
        <v>Required</v>
      </c>
      <c r="E88" s="27" t="s">
        <v>11</v>
      </c>
      <c r="F88" s="25" t="str">
        <f t="shared" si="7"/>
        <v>N/A</v>
      </c>
    </row>
    <row r="89" spans="1:6" s="26" customFormat="1" ht="27.95" customHeight="1" x14ac:dyDescent="0.2">
      <c r="A89" s="22">
        <f>'SDG Checklist'!F80</f>
        <v>0</v>
      </c>
      <c r="B89" s="23" t="str">
        <f>'SDG Checklist'!B80</f>
        <v>1.02-E-7-b</v>
      </c>
      <c r="C89" s="361" t="str">
        <f>'SDG Checklist'!D80</f>
        <v xml:space="preserve"> Pollutant Control: Hazardous material storage exhaust</v>
      </c>
      <c r="D89" s="363" t="str">
        <f>'SDG Checklist'!E80</f>
        <v>Required</v>
      </c>
      <c r="E89" s="27" t="s">
        <v>11</v>
      </c>
      <c r="F89" s="25" t="str">
        <f t="shared" si="7"/>
        <v>N/A</v>
      </c>
    </row>
    <row r="90" spans="1:6" s="26" customFormat="1" ht="27.95" customHeight="1" x14ac:dyDescent="0.2">
      <c r="A90" s="22">
        <f>'SDG Checklist'!F81</f>
        <v>0</v>
      </c>
      <c r="B90" s="23" t="str">
        <f>'SDG Checklist'!B81</f>
        <v>1.02-E-7-c</v>
      </c>
      <c r="C90" s="361" t="str">
        <f>'SDG Checklist'!D81</f>
        <v xml:space="preserve"> Pollutant Control: Filtration media</v>
      </c>
      <c r="D90" s="361" t="str">
        <f>'SDG Checklist'!E81</f>
        <v>Recommended</v>
      </c>
      <c r="E90" s="27" t="s">
        <v>11</v>
      </c>
      <c r="F90" s="25" t="str">
        <f t="shared" si="7"/>
        <v>N/A</v>
      </c>
    </row>
    <row r="91" spans="1:6" s="26" customFormat="1" ht="27.95" customHeight="1" x14ac:dyDescent="0.2">
      <c r="A91" s="22">
        <f>'SDG Checklist'!F82</f>
        <v>0</v>
      </c>
      <c r="B91" s="23" t="str">
        <f>'SDG Checklist'!B82</f>
        <v>1.02-E-8</v>
      </c>
      <c r="C91" s="361" t="str">
        <f>'SDG Checklist'!D82</f>
        <v xml:space="preserve">Thermal Comfort: Meet ASHRAE Standard 55-2004 </v>
      </c>
      <c r="D91" s="363" t="str">
        <f>'SDG Checklist'!E82</f>
        <v>Required</v>
      </c>
      <c r="E91" s="27" t="s">
        <v>11</v>
      </c>
      <c r="F91" s="25" t="str">
        <f t="shared" si="7"/>
        <v>N/A</v>
      </c>
    </row>
    <row r="92" spans="1:6" s="26" customFormat="1" ht="27.95" customHeight="1" x14ac:dyDescent="0.2">
      <c r="A92" s="22">
        <f>'SDG Checklist'!F83</f>
        <v>0</v>
      </c>
      <c r="B92" s="23" t="str">
        <f>'SDG Checklist'!B83</f>
        <v>1.02-E-9-a</v>
      </c>
      <c r="C92" s="361" t="str">
        <f>'SDG Checklist'!D83</f>
        <v>Occupant System Controls: Thermal Comfort</v>
      </c>
      <c r="D92" s="361" t="str">
        <f>'SDG Checklist'!E83</f>
        <v>Recommended</v>
      </c>
      <c r="E92" s="27" t="s">
        <v>11</v>
      </c>
      <c r="F92" s="25" t="str">
        <f t="shared" si="7"/>
        <v>N/A</v>
      </c>
    </row>
    <row r="93" spans="1:6" s="26" customFormat="1" ht="27.95" customHeight="1" x14ac:dyDescent="0.2">
      <c r="A93" s="22">
        <f>'SDG Checklist'!F84</f>
        <v>0</v>
      </c>
      <c r="B93" s="23" t="str">
        <f>'SDG Checklist'!B84</f>
        <v>1.02-E-9-b</v>
      </c>
      <c r="C93" s="361" t="str">
        <f>'SDG Checklist'!D84</f>
        <v>Occupant System Controls: Lighting Controls</v>
      </c>
      <c r="D93" s="361" t="str">
        <f>'SDG Checklist'!E84</f>
        <v>Optional</v>
      </c>
      <c r="E93" s="27" t="s">
        <v>11</v>
      </c>
      <c r="F93" s="25" t="str">
        <f t="shared" si="7"/>
        <v>N/A</v>
      </c>
    </row>
    <row r="94" spans="1:6" s="26" customFormat="1" ht="27.95" customHeight="1" x14ac:dyDescent="0.2">
      <c r="A94" s="22">
        <f>'SDG Checklist'!F85</f>
        <v>0</v>
      </c>
      <c r="B94" s="23" t="str">
        <f>'SDG Checklist'!B85</f>
        <v xml:space="preserve">1.02-E-10 </v>
      </c>
      <c r="C94" s="361" t="str">
        <f>'SDG Checklist'!D85</f>
        <v>Daylight to Occupied spaces</v>
      </c>
      <c r="D94" s="361" t="str">
        <f>'SDG Checklist'!E85</f>
        <v>Recommended</v>
      </c>
      <c r="E94" s="27" t="s">
        <v>11</v>
      </c>
      <c r="F94" s="25" t="str">
        <f t="shared" si="7"/>
        <v>N/A</v>
      </c>
    </row>
    <row r="95" spans="1:6" s="26" customFormat="1" ht="27.95" customHeight="1" x14ac:dyDescent="0.2">
      <c r="A95" s="22">
        <f>'SDG Checklist'!F86</f>
        <v>0</v>
      </c>
      <c r="B95" s="23" t="str">
        <f>'SDG Checklist'!B86</f>
        <v>1.02-E-11</v>
      </c>
      <c r="C95" s="361" t="str">
        <f>'SDG Checklist'!D86</f>
        <v>Views from Occupied spaces</v>
      </c>
      <c r="D95" s="361" t="str">
        <f>'SDG Checklist'!E86</f>
        <v>Recommended</v>
      </c>
      <c r="E95" s="27" t="s">
        <v>11</v>
      </c>
      <c r="F95" s="25" t="str">
        <f t="shared" si="7"/>
        <v>N/A</v>
      </c>
    </row>
    <row r="96" spans="1:6" ht="39.950000000000003" customHeight="1" x14ac:dyDescent="0.2">
      <c r="A96" s="55"/>
      <c r="B96" s="56"/>
      <c r="C96" s="57"/>
      <c r="D96" s="58"/>
      <c r="E96" s="383"/>
      <c r="F96" s="384"/>
    </row>
    <row r="97" spans="1:244" s="42" customFormat="1" ht="60" customHeight="1" x14ac:dyDescent="0.2">
      <c r="A97" s="15" t="s">
        <v>5</v>
      </c>
      <c r="B97" s="16" t="s">
        <v>6</v>
      </c>
      <c r="C97" s="17" t="str">
        <f>'SDG Checklist'!$D$88</f>
        <v>F. Tennessee Advancement</v>
      </c>
      <c r="D97" s="17" t="s">
        <v>8</v>
      </c>
      <c r="E97" s="18" t="s">
        <v>9</v>
      </c>
      <c r="F97" s="19" t="s">
        <v>273</v>
      </c>
      <c r="G97" s="20"/>
      <c r="H97" s="32"/>
      <c r="I97" s="33"/>
      <c r="J97" s="34"/>
      <c r="K97" s="32"/>
      <c r="L97" s="32"/>
      <c r="M97" s="35"/>
      <c r="N97" s="36"/>
      <c r="O97" s="37"/>
      <c r="P97" s="38"/>
      <c r="Q97" s="37"/>
      <c r="R97" s="39"/>
      <c r="S97" s="40"/>
      <c r="T97" s="37"/>
      <c r="U97" s="38"/>
      <c r="V97" s="37"/>
      <c r="W97" s="41"/>
      <c r="X97" s="32"/>
      <c r="Y97" s="33"/>
      <c r="Z97" s="34"/>
      <c r="AA97" s="32"/>
      <c r="AB97" s="32"/>
      <c r="AC97" s="35"/>
      <c r="AD97" s="36"/>
      <c r="AE97" s="37"/>
      <c r="AF97" s="38"/>
      <c r="AG97" s="37"/>
      <c r="AH97" s="39"/>
      <c r="AI97" s="40"/>
      <c r="AJ97" s="37"/>
      <c r="AK97" s="38"/>
      <c r="AL97" s="37"/>
      <c r="AM97" s="41"/>
      <c r="AN97" s="32"/>
      <c r="AO97" s="33"/>
      <c r="AP97" s="34"/>
      <c r="AQ97" s="32"/>
      <c r="AR97" s="32"/>
      <c r="AS97" s="35"/>
      <c r="AT97" s="36"/>
      <c r="AU97" s="37"/>
      <c r="AV97" s="38"/>
      <c r="AW97" s="37"/>
      <c r="AX97" s="39"/>
      <c r="AY97" s="40"/>
      <c r="AZ97" s="37"/>
      <c r="BA97" s="38"/>
      <c r="BB97" s="37"/>
      <c r="BC97" s="41"/>
      <c r="BD97" s="32"/>
      <c r="BE97" s="33"/>
      <c r="BF97" s="34"/>
      <c r="BG97" s="32"/>
      <c r="BH97" s="32"/>
      <c r="BI97" s="35"/>
      <c r="BJ97" s="36"/>
      <c r="BK97" s="37"/>
      <c r="BL97" s="38"/>
      <c r="BM97" s="37"/>
      <c r="BN97" s="39"/>
      <c r="BO97" s="40"/>
      <c r="BP97" s="37"/>
      <c r="BQ97" s="38"/>
      <c r="BR97" s="37"/>
      <c r="BS97" s="41"/>
      <c r="BT97" s="32"/>
      <c r="BU97" s="33"/>
      <c r="BV97" s="34"/>
      <c r="BW97" s="32"/>
      <c r="BX97" s="32"/>
      <c r="BY97" s="35"/>
      <c r="BZ97" s="36"/>
      <c r="CA97" s="37"/>
      <c r="CB97" s="38"/>
      <c r="CC97" s="37"/>
      <c r="CD97" s="39"/>
      <c r="CE97" s="40"/>
      <c r="CF97" s="37"/>
      <c r="CG97" s="38"/>
      <c r="CH97" s="37"/>
      <c r="CI97" s="41"/>
      <c r="CJ97" s="32"/>
      <c r="CK97" s="33"/>
      <c r="CL97" s="34"/>
      <c r="CM97" s="32"/>
      <c r="CN97" s="32"/>
      <c r="CO97" s="35"/>
      <c r="CP97" s="36"/>
      <c r="CQ97" s="37"/>
      <c r="CR97" s="38"/>
      <c r="CS97" s="37"/>
      <c r="CT97" s="39"/>
      <c r="CU97" s="40"/>
      <c r="CV97" s="37"/>
      <c r="CW97" s="38"/>
      <c r="CX97" s="37"/>
      <c r="CY97" s="41"/>
      <c r="CZ97" s="32"/>
      <c r="DA97" s="33"/>
      <c r="DB97" s="34"/>
      <c r="DC97" s="32"/>
      <c r="DD97" s="32"/>
      <c r="DE97" s="35"/>
      <c r="DF97" s="36"/>
      <c r="DG97" s="37"/>
      <c r="DH97" s="38"/>
      <c r="DI97" s="37"/>
      <c r="DJ97" s="39"/>
      <c r="DK97" s="40"/>
      <c r="DL97" s="37"/>
      <c r="DM97" s="38"/>
      <c r="DN97" s="37"/>
      <c r="DO97" s="41"/>
      <c r="DP97" s="32"/>
      <c r="DQ97" s="33"/>
      <c r="DR97" s="34"/>
      <c r="DS97" s="32"/>
      <c r="DT97" s="32"/>
      <c r="DU97" s="35"/>
      <c r="DV97" s="36"/>
      <c r="DW97" s="37"/>
      <c r="DX97" s="38"/>
      <c r="DY97" s="37"/>
      <c r="DZ97" s="39"/>
      <c r="EA97" s="40"/>
      <c r="EB97" s="37"/>
      <c r="EC97" s="38"/>
      <c r="ED97" s="37"/>
      <c r="EE97" s="41"/>
      <c r="EF97" s="32"/>
      <c r="EG97" s="33"/>
      <c r="EH97" s="34"/>
      <c r="EI97" s="32"/>
      <c r="EJ97" s="32"/>
      <c r="EK97" s="35"/>
      <c r="EL97" s="36"/>
      <c r="EM97" s="37"/>
      <c r="EN97" s="38"/>
      <c r="EO97" s="37"/>
      <c r="EP97" s="39"/>
      <c r="EQ97" s="40"/>
      <c r="ER97" s="37"/>
      <c r="ES97" s="38"/>
      <c r="ET97" s="37"/>
      <c r="EU97" s="41"/>
      <c r="EV97" s="32"/>
      <c r="EW97" s="33"/>
      <c r="EX97" s="34"/>
      <c r="EY97" s="32"/>
      <c r="EZ97" s="32"/>
      <c r="FA97" s="35"/>
      <c r="FB97" s="36"/>
      <c r="FC97" s="37"/>
      <c r="FD97" s="38"/>
      <c r="FE97" s="37"/>
      <c r="FF97" s="39"/>
      <c r="FG97" s="40"/>
      <c r="FH97" s="37"/>
      <c r="FI97" s="38"/>
      <c r="FJ97" s="37"/>
      <c r="FK97" s="41"/>
      <c r="FL97" s="32"/>
      <c r="FM97" s="33"/>
      <c r="FN97" s="34"/>
      <c r="FO97" s="32"/>
      <c r="FP97" s="32"/>
      <c r="FQ97" s="35"/>
      <c r="FR97" s="36"/>
      <c r="FS97" s="37"/>
      <c r="FT97" s="38"/>
      <c r="FU97" s="37"/>
      <c r="FV97" s="39"/>
      <c r="FW97" s="40"/>
      <c r="FX97" s="37"/>
      <c r="FY97" s="38"/>
      <c r="FZ97" s="37"/>
      <c r="GA97" s="41"/>
      <c r="GB97" s="32"/>
      <c r="GC97" s="33"/>
      <c r="GD97" s="34"/>
      <c r="GE97" s="32"/>
      <c r="GF97" s="32"/>
      <c r="GG97" s="35"/>
      <c r="GH97" s="36"/>
      <c r="GI97" s="37"/>
      <c r="GJ97" s="38"/>
      <c r="GK97" s="37"/>
      <c r="GL97" s="39"/>
      <c r="GM97" s="40"/>
      <c r="GN97" s="37"/>
      <c r="GO97" s="38"/>
      <c r="GP97" s="37"/>
      <c r="GQ97" s="41"/>
      <c r="GR97" s="32"/>
      <c r="GS97" s="33"/>
      <c r="GT97" s="34"/>
      <c r="GU97" s="32"/>
      <c r="GV97" s="32"/>
      <c r="GW97" s="35"/>
      <c r="GX97" s="36"/>
      <c r="GY97" s="37"/>
      <c r="GZ97" s="38"/>
      <c r="HA97" s="37"/>
      <c r="HB97" s="39"/>
      <c r="HC97" s="40"/>
      <c r="HD97" s="37"/>
      <c r="HE97" s="38"/>
      <c r="HF97" s="37"/>
      <c r="HG97" s="41"/>
      <c r="HH97" s="32"/>
      <c r="HI97" s="33"/>
      <c r="HJ97" s="34"/>
      <c r="HK97" s="32"/>
      <c r="HL97" s="32"/>
      <c r="HM97" s="35"/>
      <c r="HN97" s="36"/>
      <c r="HO97" s="37"/>
      <c r="HP97" s="38"/>
      <c r="HQ97" s="37"/>
      <c r="HR97" s="39"/>
      <c r="HS97" s="40"/>
      <c r="HT97" s="37"/>
      <c r="HU97" s="38"/>
      <c r="HV97" s="37"/>
      <c r="HW97" s="41"/>
      <c r="HX97" s="32"/>
      <c r="HY97" s="33"/>
      <c r="HZ97" s="34"/>
      <c r="IA97" s="32"/>
      <c r="IB97" s="32"/>
      <c r="IC97" s="35"/>
      <c r="ID97" s="36"/>
      <c r="IE97" s="37"/>
      <c r="IF97" s="38"/>
      <c r="IG97" s="37"/>
      <c r="IH97" s="39"/>
      <c r="II97" s="40"/>
      <c r="IJ97" s="37"/>
    </row>
    <row r="98" spans="1:244" s="26" customFormat="1" ht="27.95" customHeight="1" x14ac:dyDescent="0.2">
      <c r="A98" s="22">
        <f>'SDG Checklist'!F89</f>
        <v>0</v>
      </c>
      <c r="B98" s="23" t="str">
        <f>'SDG Checklist'!B89</f>
        <v>1.02-F-1</v>
      </c>
      <c r="C98" s="361" t="str">
        <f>'SDG Checklist'!D89</f>
        <v>Innovation in Design: Provide Specific Title</v>
      </c>
      <c r="D98" s="361" t="str">
        <f>'SDG Checklist'!E89</f>
        <v>Optional</v>
      </c>
      <c r="E98" s="24" t="s">
        <v>10</v>
      </c>
      <c r="F98" s="25" t="str">
        <f t="shared" ref="F98:F102" si="8">IF(A98=0, "N/A", $B$12)</f>
        <v>N/A</v>
      </c>
    </row>
    <row r="99" spans="1:244" s="26" customFormat="1" ht="27.95" customHeight="1" x14ac:dyDescent="0.2">
      <c r="A99" s="22">
        <f>'SDG Checklist'!F90</f>
        <v>0</v>
      </c>
      <c r="B99" s="23" t="str">
        <f>'SDG Checklist'!B90</f>
        <v>1.02-F-1</v>
      </c>
      <c r="C99" s="361" t="str">
        <f>'SDG Checklist'!D90</f>
        <v>Innovation in Design: Provide Specific Title</v>
      </c>
      <c r="D99" s="362" t="str">
        <f>'SDG Checklist'!E90</f>
        <v>Optional</v>
      </c>
      <c r="E99" s="27" t="s">
        <v>11</v>
      </c>
      <c r="F99" s="25" t="str">
        <f t="shared" si="8"/>
        <v>N/A</v>
      </c>
    </row>
    <row r="100" spans="1:244" s="26" customFormat="1" ht="27.95" customHeight="1" x14ac:dyDescent="0.2">
      <c r="A100" s="22">
        <f>'SDG Checklist'!F91</f>
        <v>0</v>
      </c>
      <c r="B100" s="23" t="str">
        <f>'SDG Checklist'!B91</f>
        <v>1.02-F-1</v>
      </c>
      <c r="C100" s="361" t="str">
        <f>'SDG Checklist'!D91</f>
        <v>Innovation in Design: Provide Specific Title</v>
      </c>
      <c r="D100" s="362" t="str">
        <f>'SDG Checklist'!E91</f>
        <v>Optional</v>
      </c>
      <c r="E100" s="27" t="s">
        <v>11</v>
      </c>
      <c r="F100" s="25" t="str">
        <f t="shared" si="8"/>
        <v>N/A</v>
      </c>
    </row>
    <row r="101" spans="1:244" s="26" customFormat="1" ht="27.95" customHeight="1" x14ac:dyDescent="0.2">
      <c r="A101" s="22">
        <f>'SDG Checklist'!F92</f>
        <v>0</v>
      </c>
      <c r="B101" s="23" t="str">
        <f>'SDG Checklist'!B92</f>
        <v>1.02-F-1</v>
      </c>
      <c r="C101" s="361" t="str">
        <f>'SDG Checklist'!D92</f>
        <v>Innovation in Design: Provide Specific Title</v>
      </c>
      <c r="D101" s="362" t="str">
        <f>'SDG Checklist'!E92</f>
        <v>Optional</v>
      </c>
      <c r="E101" s="27" t="s">
        <v>11</v>
      </c>
      <c r="F101" s="25" t="str">
        <f t="shared" si="8"/>
        <v>N/A</v>
      </c>
    </row>
    <row r="102" spans="1:244" s="26" customFormat="1" ht="27.95" customHeight="1" x14ac:dyDescent="0.2">
      <c r="A102" s="22">
        <f>'SDG Checklist'!F93</f>
        <v>0</v>
      </c>
      <c r="B102" s="23" t="str">
        <f>'SDG Checklist'!B93</f>
        <v>1.02-F-2</v>
      </c>
      <c r="C102" s="361" t="str">
        <f>'SDG Checklist'!D93</f>
        <v>Environmentally Accredited Design Team</v>
      </c>
      <c r="D102" s="361" t="str">
        <f>'SDG Checklist'!E93</f>
        <v>Recommended</v>
      </c>
      <c r="E102" s="27" t="s">
        <v>11</v>
      </c>
      <c r="F102" s="25" t="str">
        <f t="shared" si="8"/>
        <v>N/A</v>
      </c>
    </row>
    <row r="103" spans="1:244" ht="39.950000000000003" customHeight="1" thickBot="1" x14ac:dyDescent="0.25">
      <c r="A103" s="364">
        <f>'SDG Checklist'!F94</f>
        <v>0</v>
      </c>
      <c r="B103" s="369" t="s">
        <v>13</v>
      </c>
      <c r="C103" s="370"/>
      <c r="D103" s="59"/>
      <c r="E103" s="371"/>
      <c r="F103" s="372"/>
    </row>
    <row r="106" spans="1:244" x14ac:dyDescent="0.2">
      <c r="A106" s="60"/>
    </row>
    <row r="107" spans="1:244" x14ac:dyDescent="0.2">
      <c r="A107" s="60"/>
    </row>
    <row r="108" spans="1:244" x14ac:dyDescent="0.2">
      <c r="A108" s="60"/>
    </row>
    <row r="109" spans="1:244" x14ac:dyDescent="0.2">
      <c r="A109" s="60"/>
    </row>
  </sheetData>
  <sheetProtection selectLockedCells="1"/>
  <mergeCells count="20">
    <mergeCell ref="F3:F4"/>
    <mergeCell ref="C5:C6"/>
    <mergeCell ref="F5:F6"/>
    <mergeCell ref="B12:B13"/>
    <mergeCell ref="C12:C13"/>
    <mergeCell ref="F12:F13"/>
    <mergeCell ref="B15:B16"/>
    <mergeCell ref="C15:C16"/>
    <mergeCell ref="F15:F16"/>
    <mergeCell ref="B9:B10"/>
    <mergeCell ref="C9:C10"/>
    <mergeCell ref="F9:F10"/>
    <mergeCell ref="B103:C103"/>
    <mergeCell ref="E103:F103"/>
    <mergeCell ref="E19:F19"/>
    <mergeCell ref="E45:F45"/>
    <mergeCell ref="E53:F53"/>
    <mergeCell ref="E66:F66"/>
    <mergeCell ref="E75:F75"/>
    <mergeCell ref="E96:F96"/>
  </mergeCells>
  <dataValidations count="2">
    <dataValidation type="list" allowBlank="1" showInputMessage="1" showErrorMessage="1" sqref="A68 A70:A74">
      <formula1>"0,1"</formula1>
    </dataValidation>
    <dataValidation type="list" allowBlank="1" showInputMessage="1" showErrorMessage="1" sqref="A69">
      <formula1>"0,1,2"</formula1>
    </dataValidation>
  </dataValidations>
  <printOptions horizontalCentered="1"/>
  <pageMargins left="0.7" right="0.7" top="0.5" bottom="0.5" header="0.3" footer="0.3"/>
  <pageSetup scale="65" fitToWidth="0" fitToHeight="0" orientation="portrait" r:id="rId1"/>
  <headerFooter scaleWithDoc="0">
    <oddFooter>&amp;L&amp;"Times New Roman,Regular"&amp;8&amp;U
&amp;"Arial,Regular"&amp;UAll Projects&amp;10
&amp;"Arial,Bold"&amp;8July 2012 &amp;"Arial,Regular"OFD s017856 page &amp;P of 3&amp;R&amp;"Arial,Bold"&amp;9SDG Close-Out and Credit Verification Form&amp;10
&amp;9 01 78 56 - &amp;P</oddFooter>
  </headerFooter>
  <rowBreaks count="2" manualBreakCount="2">
    <brk id="44" max="4" man="1"/>
    <brk id="74"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32"/>
  <sheetViews>
    <sheetView zoomScaleNormal="100" workbookViewId="0">
      <selection activeCell="I39" sqref="I39"/>
    </sheetView>
  </sheetViews>
  <sheetFormatPr defaultRowHeight="12.75" x14ac:dyDescent="0.2"/>
  <cols>
    <col min="1" max="1" width="99.5703125" customWidth="1"/>
  </cols>
  <sheetData>
    <row r="1" spans="1:1" ht="20.25" x14ac:dyDescent="0.3">
      <c r="A1" s="64" t="s">
        <v>14</v>
      </c>
    </row>
    <row r="2" spans="1:1" ht="15.75" x14ac:dyDescent="0.25">
      <c r="A2" s="65"/>
    </row>
    <row r="3" spans="1:1" ht="15.75" x14ac:dyDescent="0.25">
      <c r="A3" s="65"/>
    </row>
    <row r="4" spans="1:1" x14ac:dyDescent="0.2">
      <c r="A4" s="66" t="s">
        <v>15</v>
      </c>
    </row>
    <row r="5" spans="1:1" ht="67.5" customHeight="1" x14ac:dyDescent="0.2">
      <c r="A5" s="67" t="s">
        <v>16</v>
      </c>
    </row>
    <row r="6" spans="1:1" x14ac:dyDescent="0.2">
      <c r="A6" s="68"/>
    </row>
    <row r="7" spans="1:1" x14ac:dyDescent="0.2">
      <c r="A7" s="66" t="s">
        <v>17</v>
      </c>
    </row>
    <row r="8" spans="1:1" ht="27.75" customHeight="1" x14ac:dyDescent="0.2">
      <c r="A8" s="69" t="s">
        <v>18</v>
      </c>
    </row>
    <row r="9" spans="1:1" x14ac:dyDescent="0.2">
      <c r="A9" s="68"/>
    </row>
    <row r="10" spans="1:1" x14ac:dyDescent="0.2">
      <c r="A10" s="67" t="s">
        <v>19</v>
      </c>
    </row>
    <row r="11" spans="1:1" ht="17.25" customHeight="1" x14ac:dyDescent="0.2">
      <c r="A11" s="68" t="s">
        <v>20</v>
      </c>
    </row>
    <row r="12" spans="1:1" ht="42" customHeight="1" x14ac:dyDescent="0.2">
      <c r="A12" s="68" t="s">
        <v>21</v>
      </c>
    </row>
    <row r="13" spans="1:1" ht="30" customHeight="1" x14ac:dyDescent="0.2">
      <c r="A13" s="68" t="s">
        <v>22</v>
      </c>
    </row>
    <row r="14" spans="1:1" ht="30" customHeight="1" x14ac:dyDescent="0.2">
      <c r="A14" s="68" t="s">
        <v>23</v>
      </c>
    </row>
    <row r="15" spans="1:1" ht="31.5" customHeight="1" x14ac:dyDescent="0.2">
      <c r="A15" s="68" t="s">
        <v>24</v>
      </c>
    </row>
    <row r="16" spans="1:1" ht="45" customHeight="1" x14ac:dyDescent="0.2">
      <c r="A16" s="67" t="s">
        <v>25</v>
      </c>
    </row>
    <row r="17" spans="1:1" x14ac:dyDescent="0.2">
      <c r="A17" s="67"/>
    </row>
    <row r="18" spans="1:1" ht="25.5" x14ac:dyDescent="0.2">
      <c r="A18" s="68" t="s">
        <v>26</v>
      </c>
    </row>
    <row r="19" spans="1:1" ht="25.5" x14ac:dyDescent="0.2">
      <c r="A19" s="68" t="s">
        <v>27</v>
      </c>
    </row>
    <row r="21" spans="1:1" x14ac:dyDescent="0.2">
      <c r="A21" s="68"/>
    </row>
    <row r="23" spans="1:1" x14ac:dyDescent="0.2">
      <c r="A23" s="68"/>
    </row>
    <row r="25" spans="1:1" x14ac:dyDescent="0.2">
      <c r="A25" s="68"/>
    </row>
    <row r="26" spans="1:1" x14ac:dyDescent="0.2">
      <c r="A26" s="68"/>
    </row>
    <row r="27" spans="1:1" x14ac:dyDescent="0.2">
      <c r="A27" s="68"/>
    </row>
    <row r="28" spans="1:1" x14ac:dyDescent="0.2">
      <c r="A28" s="68"/>
    </row>
    <row r="29" spans="1:1" x14ac:dyDescent="0.2">
      <c r="A29" s="68"/>
    </row>
    <row r="30" spans="1:1" x14ac:dyDescent="0.2">
      <c r="A30" s="68"/>
    </row>
    <row r="31" spans="1:1" x14ac:dyDescent="0.2">
      <c r="A31" s="68"/>
    </row>
    <row r="32" spans="1:1" x14ac:dyDescent="0.2">
      <c r="A32" s="68"/>
    </row>
  </sheetData>
  <sheetProtection selectLockedCells="1"/>
  <pageMargins left="0.75" right="0.75" top="1" bottom="1" header="0.5" footer="0.5"/>
  <pageSetup fitToWidth="0" fitToHeight="0" orientation="portrait"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H36"/>
  <sheetViews>
    <sheetView zoomScale="85" zoomScaleNormal="85" workbookViewId="0">
      <selection activeCell="B8" sqref="B8"/>
    </sheetView>
  </sheetViews>
  <sheetFormatPr defaultRowHeight="12.75" x14ac:dyDescent="0.2"/>
  <cols>
    <col min="1" max="1" width="42.7109375" customWidth="1"/>
    <col min="2" max="2" width="17.85546875" customWidth="1"/>
    <col min="3" max="6" width="20.28515625" bestFit="1" customWidth="1"/>
    <col min="7" max="7" width="18.140625" bestFit="1" customWidth="1"/>
    <col min="8" max="8" width="9.42578125" bestFit="1" customWidth="1"/>
  </cols>
  <sheetData>
    <row r="1" spans="1:8" ht="20.25" x14ac:dyDescent="0.3">
      <c r="A1" s="70" t="s">
        <v>28</v>
      </c>
      <c r="B1" s="70"/>
      <c r="C1" s="70"/>
      <c r="D1" s="70"/>
      <c r="E1" s="70"/>
      <c r="F1" s="70"/>
      <c r="G1" s="70"/>
      <c r="H1" s="70"/>
    </row>
    <row r="2" spans="1:8" ht="15.75" x14ac:dyDescent="0.25">
      <c r="A2" s="71"/>
      <c r="B2" t="s">
        <v>29</v>
      </c>
    </row>
    <row r="3" spans="1:8" x14ac:dyDescent="0.2">
      <c r="B3" t="s">
        <v>29</v>
      </c>
    </row>
    <row r="4" spans="1:8" ht="13.5" thickBot="1" x14ac:dyDescent="0.25">
      <c r="B4" s="72"/>
    </row>
    <row r="5" spans="1:8" x14ac:dyDescent="0.2">
      <c r="A5" s="73" t="s">
        <v>30</v>
      </c>
      <c r="B5" s="74" t="s">
        <v>29</v>
      </c>
      <c r="C5" s="74" t="s">
        <v>29</v>
      </c>
      <c r="D5" s="74" t="s">
        <v>29</v>
      </c>
      <c r="E5" s="74" t="s">
        <v>29</v>
      </c>
      <c r="F5" s="74" t="s">
        <v>29</v>
      </c>
      <c r="G5" s="74" t="s">
        <v>29</v>
      </c>
      <c r="H5" s="75" t="s">
        <v>31</v>
      </c>
    </row>
    <row r="6" spans="1:8" x14ac:dyDescent="0.2">
      <c r="A6" s="76" t="s">
        <v>32</v>
      </c>
      <c r="B6" s="77"/>
      <c r="C6" s="77"/>
      <c r="D6" s="77"/>
      <c r="E6" s="77"/>
      <c r="F6" s="77"/>
      <c r="G6" s="77"/>
      <c r="H6" s="78" t="s">
        <v>33</v>
      </c>
    </row>
    <row r="7" spans="1:8" x14ac:dyDescent="0.2">
      <c r="A7" s="76" t="s">
        <v>34</v>
      </c>
      <c r="B7" s="77"/>
      <c r="C7" s="77"/>
      <c r="D7" s="77"/>
      <c r="E7" s="77"/>
      <c r="F7" s="77"/>
      <c r="G7" s="77"/>
      <c r="H7" s="78"/>
    </row>
    <row r="8" spans="1:8" x14ac:dyDescent="0.2">
      <c r="A8" s="76" t="s">
        <v>35</v>
      </c>
      <c r="B8" s="77">
        <v>0</v>
      </c>
      <c r="C8" s="77">
        <v>0</v>
      </c>
      <c r="D8" s="77">
        <v>0</v>
      </c>
      <c r="E8" s="77">
        <v>0</v>
      </c>
      <c r="F8" s="77">
        <v>0</v>
      </c>
      <c r="G8" s="77">
        <v>0</v>
      </c>
      <c r="H8" s="78">
        <f>SUM(B8:G8)</f>
        <v>0</v>
      </c>
    </row>
    <row r="9" spans="1:8" x14ac:dyDescent="0.2">
      <c r="A9" s="76" t="s">
        <v>36</v>
      </c>
      <c r="B9" s="77"/>
      <c r="C9" s="77">
        <v>0</v>
      </c>
      <c r="D9" s="77">
        <v>0</v>
      </c>
      <c r="E9" s="77">
        <v>0</v>
      </c>
      <c r="F9" s="77">
        <v>0</v>
      </c>
      <c r="G9" s="77">
        <v>0</v>
      </c>
      <c r="H9" s="79"/>
    </row>
    <row r="10" spans="1:8" ht="14.25" customHeight="1" x14ac:dyDescent="0.2">
      <c r="A10" s="80" t="s">
        <v>37</v>
      </c>
      <c r="B10" s="81">
        <f t="shared" ref="B10:G10" si="0">IF(B8&gt;0, B9/B8,0)</f>
        <v>0</v>
      </c>
      <c r="C10" s="81">
        <f t="shared" si="0"/>
        <v>0</v>
      </c>
      <c r="D10" s="81">
        <f t="shared" si="0"/>
        <v>0</v>
      </c>
      <c r="E10" s="81">
        <f t="shared" si="0"/>
        <v>0</v>
      </c>
      <c r="F10" s="81">
        <f t="shared" si="0"/>
        <v>0</v>
      </c>
      <c r="G10" s="81">
        <f t="shared" si="0"/>
        <v>0</v>
      </c>
      <c r="H10" s="82"/>
    </row>
    <row r="11" spans="1:8" x14ac:dyDescent="0.2">
      <c r="A11" s="83" t="s">
        <v>38</v>
      </c>
      <c r="B11" s="84" t="e">
        <f>VLOOKUP(B$6, 'RM - Types'!$A$17:$E$28, 4)</f>
        <v>#N/A</v>
      </c>
      <c r="C11" s="84" t="e">
        <f>VLOOKUP(C$6, 'RM - Types'!$A$17:$E$28, 4)</f>
        <v>#N/A</v>
      </c>
      <c r="D11" s="84" t="e">
        <f>VLOOKUP(B$6, 'RM - Types'!$A$17:$E$28, 4)</f>
        <v>#N/A</v>
      </c>
      <c r="E11" s="84" t="e">
        <f>VLOOKUP(C$6, 'RM - Types'!$A$17:$E$28, 4)</f>
        <v>#N/A</v>
      </c>
      <c r="F11" s="84" t="e">
        <f>VLOOKUP(C$6, 'RM - Types'!$A$17:$E$28, 4)</f>
        <v>#N/A</v>
      </c>
      <c r="G11" s="84" t="e">
        <f>VLOOKUP(C$6, 'RM - Types'!$A$17:$E$28, 4)</f>
        <v>#N/A</v>
      </c>
      <c r="H11" s="82"/>
    </row>
    <row r="12" spans="1:8" x14ac:dyDescent="0.2">
      <c r="A12" s="83" t="s">
        <v>39</v>
      </c>
      <c r="B12" s="85" t="e">
        <f>VLOOKUP(B7,'RM - Types'!$A$5:$B$13,2)</f>
        <v>#N/A</v>
      </c>
      <c r="C12" s="85" t="e">
        <f>VLOOKUP(C7,'RM - Types'!$A$5:$B$13,2)</f>
        <v>#N/A</v>
      </c>
      <c r="D12" s="85" t="e">
        <f>VLOOKUP(D7,'RM - Types'!$A$5:$B$13,2)</f>
        <v>#N/A</v>
      </c>
      <c r="E12" s="85" t="e">
        <f>VLOOKUP(E7,'RM - Types'!$A$5:$B$13,2)</f>
        <v>#N/A</v>
      </c>
      <c r="F12" s="85" t="e">
        <f>VLOOKUP(F7,'RM - Types'!$A$5:$B$13,2)</f>
        <v>#N/A</v>
      </c>
      <c r="G12" s="85" t="e">
        <f>VLOOKUP(G7,'RM - Types'!$A$5:$B$13,2)</f>
        <v>#N/A</v>
      </c>
      <c r="H12" s="82"/>
    </row>
    <row r="13" spans="1:8" x14ac:dyDescent="0.2">
      <c r="A13" s="83" t="s">
        <v>40</v>
      </c>
      <c r="B13" s="84" t="e">
        <f>VLOOKUP(B$6, 'RM - Types'!$A$17:$E$28, 5)</f>
        <v>#N/A</v>
      </c>
      <c r="C13" s="84" t="e">
        <f>VLOOKUP(C$6, 'RM - Types'!$A$17:$E$28, 5)</f>
        <v>#N/A</v>
      </c>
      <c r="D13" s="84" t="e">
        <f>VLOOKUP(D$6, 'RM - Types'!$A$17:$E$28, 5)</f>
        <v>#N/A</v>
      </c>
      <c r="E13" s="84" t="e">
        <f>VLOOKUP(E$6, 'RM - Types'!$A$17:$E$28, 5)</f>
        <v>#N/A</v>
      </c>
      <c r="F13" s="84" t="e">
        <f>VLOOKUP(F$6, 'RM - Types'!$A$17:$E$28, 5)</f>
        <v>#N/A</v>
      </c>
      <c r="G13" s="84" t="e">
        <f>VLOOKUP(G$6, 'RM - Types'!$A$17:$E$28, 5)</f>
        <v>#N/A</v>
      </c>
      <c r="H13" s="82"/>
    </row>
    <row r="14" spans="1:8" x14ac:dyDescent="0.2">
      <c r="A14" s="83" t="s">
        <v>41</v>
      </c>
      <c r="B14" s="86" t="e">
        <f>VLOOKUP(B$6, 'RM - Types'!$A$17:$E$28, 2)</f>
        <v>#N/A</v>
      </c>
      <c r="C14" s="86" t="e">
        <f>VLOOKUP(C$6, 'RM - Types'!$A$17:$E$28, 2)</f>
        <v>#N/A</v>
      </c>
      <c r="D14" s="86" t="e">
        <f>VLOOKUP(D$6, 'RM - Types'!$A$17:$E$28, 2)</f>
        <v>#N/A</v>
      </c>
      <c r="E14" s="86" t="e">
        <f>VLOOKUP(E$6, 'RM - Types'!$A$17:$E$28, 2)</f>
        <v>#N/A</v>
      </c>
      <c r="F14" s="86" t="e">
        <f>VLOOKUP(F$6, 'RM - Types'!$A$17:$E$28, 2)</f>
        <v>#N/A</v>
      </c>
      <c r="G14" s="86" t="e">
        <f>VLOOKUP(G$6, 'RM - Types'!$A$17:$E$28, 2)</f>
        <v>#N/A</v>
      </c>
      <c r="H14" s="82"/>
    </row>
    <row r="15" spans="1:8" x14ac:dyDescent="0.2">
      <c r="A15" s="83" t="s">
        <v>42</v>
      </c>
      <c r="B15" s="87" t="e">
        <f>VLOOKUP(B$6, 'RM - Types'!$A$17:$E$28, 3)</f>
        <v>#N/A</v>
      </c>
      <c r="C15" s="87" t="e">
        <f>VLOOKUP(C$6, 'RM - Types'!$A$17:$E$28, 3)</f>
        <v>#N/A</v>
      </c>
      <c r="D15" s="87" t="e">
        <f>VLOOKUP(D$6, 'RM - Types'!$A$17:$E$28, 3)</f>
        <v>#N/A</v>
      </c>
      <c r="E15" s="87" t="e">
        <f>VLOOKUP(E$6, 'RM - Types'!$A$17:$E$28, 3)</f>
        <v>#N/A</v>
      </c>
      <c r="F15" s="87" t="e">
        <f>VLOOKUP(F$6, 'RM - Types'!$A$17:$E$28, 3)</f>
        <v>#N/A</v>
      </c>
      <c r="G15" s="87" t="e">
        <f>VLOOKUP(G$6, 'RM - Types'!$A$17:$E$28, 3)</f>
        <v>#N/A</v>
      </c>
      <c r="H15" s="82"/>
    </row>
    <row r="16" spans="1:8" ht="1.5" customHeight="1" x14ac:dyDescent="0.2">
      <c r="A16" s="83"/>
      <c r="B16" s="85"/>
      <c r="C16" s="85"/>
      <c r="D16" s="85"/>
      <c r="E16" s="85"/>
      <c r="F16" s="85"/>
      <c r="G16" s="85"/>
      <c r="H16" s="82"/>
    </row>
    <row r="17" spans="1:8" ht="65.25" customHeight="1" x14ac:dyDescent="0.2">
      <c r="A17" s="88" t="s">
        <v>43</v>
      </c>
      <c r="B17" s="89" t="e">
        <f t="shared" ref="B17:G17" si="1">B10*B14*(B11*B12+B13)/B12</f>
        <v>#N/A</v>
      </c>
      <c r="C17" s="89" t="e">
        <f t="shared" si="1"/>
        <v>#N/A</v>
      </c>
      <c r="D17" s="89" t="e">
        <f t="shared" si="1"/>
        <v>#N/A</v>
      </c>
      <c r="E17" s="89" t="e">
        <f t="shared" si="1"/>
        <v>#N/A</v>
      </c>
      <c r="F17" s="89" t="e">
        <f t="shared" si="1"/>
        <v>#N/A</v>
      </c>
      <c r="G17" s="89" t="e">
        <f t="shared" si="1"/>
        <v>#N/A</v>
      </c>
      <c r="H17" s="82"/>
    </row>
    <row r="18" spans="1:8" ht="59.25" customHeight="1" x14ac:dyDescent="0.2">
      <c r="A18" s="88" t="s">
        <v>44</v>
      </c>
      <c r="B18" s="90" t="e">
        <f t="shared" ref="B18:G18" si="2">B10*B15*(B12*B11+B13)/B12</f>
        <v>#N/A</v>
      </c>
      <c r="C18" s="90" t="e">
        <f t="shared" si="2"/>
        <v>#N/A</v>
      </c>
      <c r="D18" s="90" t="e">
        <f t="shared" si="2"/>
        <v>#N/A</v>
      </c>
      <c r="E18" s="90" t="e">
        <f t="shared" si="2"/>
        <v>#N/A</v>
      </c>
      <c r="F18" s="90" t="e">
        <f t="shared" si="2"/>
        <v>#N/A</v>
      </c>
      <c r="G18" s="90" t="e">
        <f t="shared" si="2"/>
        <v>#N/A</v>
      </c>
      <c r="H18" s="82"/>
    </row>
    <row r="19" spans="1:8" ht="51" customHeight="1" x14ac:dyDescent="0.2">
      <c r="A19" s="88" t="s">
        <v>45</v>
      </c>
      <c r="B19" s="89" t="e">
        <f t="shared" ref="B19:G19" si="3">B17+100000*B18</f>
        <v>#N/A</v>
      </c>
      <c r="C19" s="89" t="e">
        <f t="shared" si="3"/>
        <v>#N/A</v>
      </c>
      <c r="D19" s="89" t="e">
        <f t="shared" si="3"/>
        <v>#N/A</v>
      </c>
      <c r="E19" s="89" t="e">
        <f t="shared" si="3"/>
        <v>#N/A</v>
      </c>
      <c r="F19" s="89" t="e">
        <f t="shared" si="3"/>
        <v>#N/A</v>
      </c>
      <c r="G19" s="89" t="e">
        <f t="shared" si="3"/>
        <v>#N/A</v>
      </c>
      <c r="H19" s="91"/>
    </row>
    <row r="20" spans="1:8" ht="63.75" customHeight="1" thickBot="1" x14ac:dyDescent="0.25">
      <c r="A20" s="92" t="s">
        <v>46</v>
      </c>
      <c r="B20" s="93" t="e">
        <f t="shared" ref="B20:G20" si="4">B8*B19</f>
        <v>#N/A</v>
      </c>
      <c r="C20" s="93" t="e">
        <f t="shared" si="4"/>
        <v>#N/A</v>
      </c>
      <c r="D20" s="93" t="e">
        <f t="shared" si="4"/>
        <v>#N/A</v>
      </c>
      <c r="E20" s="93" t="e">
        <f t="shared" si="4"/>
        <v>#N/A</v>
      </c>
      <c r="F20" s="93" t="e">
        <f t="shared" si="4"/>
        <v>#N/A</v>
      </c>
      <c r="G20" s="93" t="e">
        <f t="shared" si="4"/>
        <v>#N/A</v>
      </c>
      <c r="H20" s="94" t="e">
        <f>SUM(B20:G20)</f>
        <v>#N/A</v>
      </c>
    </row>
    <row r="21" spans="1:8" ht="71.25" customHeight="1" x14ac:dyDescent="0.2">
      <c r="D21" s="95"/>
      <c r="E21" s="396" t="s">
        <v>47</v>
      </c>
      <c r="F21" s="396"/>
      <c r="G21" s="396"/>
      <c r="H21" s="96">
        <f>IF(H8&gt;0,H20/H8,100.1)</f>
        <v>100.1</v>
      </c>
    </row>
    <row r="22" spans="1:8" ht="20.25" customHeight="1" x14ac:dyDescent="0.2">
      <c r="F22" s="97"/>
      <c r="G22" s="97" t="s">
        <v>48</v>
      </c>
      <c r="H22" s="98" t="str">
        <f>IF(H21&gt;100,"No","Yes")</f>
        <v>No</v>
      </c>
    </row>
    <row r="25" spans="1:8" hidden="1" x14ac:dyDescent="0.2">
      <c r="A25" t="s">
        <v>49</v>
      </c>
      <c r="B25" t="s">
        <v>50</v>
      </c>
      <c r="C25" s="99"/>
      <c r="D25" s="100"/>
    </row>
    <row r="26" spans="1:8" hidden="1" x14ac:dyDescent="0.2">
      <c r="A26" t="s">
        <v>51</v>
      </c>
      <c r="B26" t="s">
        <v>52</v>
      </c>
    </row>
    <row r="27" spans="1:8" hidden="1" x14ac:dyDescent="0.2">
      <c r="A27" t="s">
        <v>53</v>
      </c>
      <c r="B27" t="s">
        <v>54</v>
      </c>
    </row>
    <row r="28" spans="1:8" hidden="1" x14ac:dyDescent="0.2">
      <c r="A28" t="s">
        <v>55</v>
      </c>
      <c r="B28" t="s">
        <v>56</v>
      </c>
    </row>
    <row r="29" spans="1:8" hidden="1" x14ac:dyDescent="0.2">
      <c r="A29" t="s">
        <v>57</v>
      </c>
      <c r="B29" t="s">
        <v>58</v>
      </c>
    </row>
    <row r="30" spans="1:8" hidden="1" x14ac:dyDescent="0.2">
      <c r="A30" t="s">
        <v>59</v>
      </c>
      <c r="B30" t="s">
        <v>60</v>
      </c>
    </row>
    <row r="31" spans="1:8" hidden="1" x14ac:dyDescent="0.2">
      <c r="A31" t="s">
        <v>61</v>
      </c>
      <c r="B31" t="s">
        <v>62</v>
      </c>
    </row>
    <row r="32" spans="1:8" hidden="1" x14ac:dyDescent="0.2">
      <c r="A32" t="s">
        <v>63</v>
      </c>
      <c r="B32" t="s">
        <v>64</v>
      </c>
    </row>
    <row r="33" spans="1:2" hidden="1" x14ac:dyDescent="0.2">
      <c r="A33" t="s">
        <v>65</v>
      </c>
      <c r="B33" t="s">
        <v>66</v>
      </c>
    </row>
    <row r="34" spans="1:2" hidden="1" x14ac:dyDescent="0.2">
      <c r="A34" t="s">
        <v>67</v>
      </c>
    </row>
    <row r="35" spans="1:2" hidden="1" x14ac:dyDescent="0.2">
      <c r="A35" t="s">
        <v>68</v>
      </c>
    </row>
    <row r="36" spans="1:2" hidden="1" x14ac:dyDescent="0.2">
      <c r="A36" t="s">
        <v>69</v>
      </c>
    </row>
  </sheetData>
  <sheetProtection selectLockedCells="1"/>
  <mergeCells count="1">
    <mergeCell ref="E21:G21"/>
  </mergeCells>
  <dataValidations count="2">
    <dataValidation type="list" allowBlank="1" showInputMessage="1" showErrorMessage="1" sqref="B6:G6">
      <formula1>$A$25:$A$36</formula1>
    </dataValidation>
    <dataValidation type="list" allowBlank="1" showInputMessage="1" showErrorMessage="1" sqref="B7:G7">
      <formula1>$B$25:$B$33</formula1>
    </dataValidation>
  </dataValidations>
  <pageMargins left="0.75" right="0.75" top="1" bottom="1" header="0.5" footer="0.5"/>
  <pageSetup scale="73" fitToWidth="0" fitToHeight="0" orientation="landscape"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28"/>
  <sheetViews>
    <sheetView zoomScaleNormal="100" workbookViewId="0">
      <selection activeCell="I39" sqref="I39"/>
    </sheetView>
  </sheetViews>
  <sheetFormatPr defaultRowHeight="12.75" x14ac:dyDescent="0.2"/>
  <cols>
    <col min="1" max="1" width="21.5703125" bestFit="1" customWidth="1"/>
    <col min="4" max="4" width="9.28515625" bestFit="1" customWidth="1"/>
    <col min="5" max="5" width="11.28515625" bestFit="1" customWidth="1"/>
  </cols>
  <sheetData>
    <row r="1" spans="1:10" ht="20.25" x14ac:dyDescent="0.3">
      <c r="A1" s="70" t="s">
        <v>70</v>
      </c>
      <c r="B1" s="101"/>
      <c r="C1" s="101"/>
      <c r="D1" s="101"/>
      <c r="E1" s="101"/>
      <c r="F1" s="101"/>
      <c r="G1" s="101"/>
      <c r="H1" s="101"/>
      <c r="I1" s="349"/>
      <c r="J1" s="349"/>
    </row>
    <row r="4" spans="1:10" x14ac:dyDescent="0.2">
      <c r="A4" s="102" t="s">
        <v>34</v>
      </c>
      <c r="B4" s="102" t="s">
        <v>71</v>
      </c>
    </row>
    <row r="5" spans="1:10" x14ac:dyDescent="0.2">
      <c r="A5" s="103" t="s">
        <v>50</v>
      </c>
      <c r="B5" s="104">
        <v>23</v>
      </c>
    </row>
    <row r="6" spans="1:10" x14ac:dyDescent="0.2">
      <c r="A6" s="103" t="s">
        <v>52</v>
      </c>
      <c r="B6" s="104">
        <v>23</v>
      </c>
    </row>
    <row r="7" spans="1:10" x14ac:dyDescent="0.2">
      <c r="A7" s="103" t="s">
        <v>54</v>
      </c>
      <c r="B7" s="104">
        <v>15</v>
      </c>
    </row>
    <row r="8" spans="1:10" x14ac:dyDescent="0.2">
      <c r="A8" s="103" t="s">
        <v>56</v>
      </c>
      <c r="B8" s="104">
        <v>20</v>
      </c>
    </row>
    <row r="9" spans="1:10" x14ac:dyDescent="0.2">
      <c r="A9" s="103" t="s">
        <v>58</v>
      </c>
      <c r="B9" s="104">
        <v>23</v>
      </c>
    </row>
    <row r="10" spans="1:10" x14ac:dyDescent="0.2">
      <c r="A10" s="103" t="s">
        <v>60</v>
      </c>
      <c r="B10" s="104">
        <v>20</v>
      </c>
    </row>
    <row r="11" spans="1:10" x14ac:dyDescent="0.2">
      <c r="A11" s="103" t="s">
        <v>62</v>
      </c>
      <c r="B11" s="104">
        <v>15</v>
      </c>
    </row>
    <row r="12" spans="1:10" x14ac:dyDescent="0.2">
      <c r="A12" s="103" t="s">
        <v>64</v>
      </c>
      <c r="B12" s="104">
        <v>15</v>
      </c>
    </row>
    <row r="13" spans="1:10" x14ac:dyDescent="0.2">
      <c r="A13" s="103" t="s">
        <v>66</v>
      </c>
      <c r="B13" s="104">
        <v>10</v>
      </c>
    </row>
    <row r="16" spans="1:10" x14ac:dyDescent="0.2">
      <c r="A16" s="102" t="s">
        <v>32</v>
      </c>
      <c r="B16" s="102" t="s">
        <v>72</v>
      </c>
      <c r="C16" s="102" t="s">
        <v>73</v>
      </c>
      <c r="D16" s="102" t="s">
        <v>74</v>
      </c>
      <c r="E16" s="102" t="s">
        <v>75</v>
      </c>
    </row>
    <row r="17" spans="1:5" x14ac:dyDescent="0.2">
      <c r="A17" s="103" t="s">
        <v>49</v>
      </c>
      <c r="B17" s="104">
        <v>0</v>
      </c>
      <c r="C17" s="104">
        <v>0</v>
      </c>
      <c r="D17" s="105">
        <v>0.02</v>
      </c>
      <c r="E17" s="105">
        <v>0.1</v>
      </c>
    </row>
    <row r="18" spans="1:5" x14ac:dyDescent="0.2">
      <c r="A18" s="103" t="s">
        <v>51</v>
      </c>
      <c r="B18" s="104">
        <v>1</v>
      </c>
      <c r="C18" s="104">
        <v>0</v>
      </c>
      <c r="D18" s="105">
        <v>0.02</v>
      </c>
      <c r="E18" s="105">
        <v>0.1</v>
      </c>
    </row>
    <row r="19" spans="1:5" x14ac:dyDescent="0.2">
      <c r="A19" s="103" t="s">
        <v>53</v>
      </c>
      <c r="B19" s="104">
        <v>3</v>
      </c>
      <c r="C19" s="104">
        <v>0</v>
      </c>
      <c r="D19" s="105">
        <v>0.02</v>
      </c>
      <c r="E19" s="105">
        <v>0.1</v>
      </c>
    </row>
    <row r="20" spans="1:5" x14ac:dyDescent="0.2">
      <c r="A20" s="103" t="s">
        <v>55</v>
      </c>
      <c r="B20" s="104">
        <v>76</v>
      </c>
      <c r="C20" s="104">
        <v>0.02</v>
      </c>
      <c r="D20" s="105">
        <v>0.02</v>
      </c>
      <c r="E20" s="105">
        <v>0.1</v>
      </c>
    </row>
    <row r="21" spans="1:5" x14ac:dyDescent="0.2">
      <c r="A21" s="103" t="s">
        <v>57</v>
      </c>
      <c r="B21" s="104">
        <v>1320</v>
      </c>
      <c r="C21" s="104">
        <v>0</v>
      </c>
      <c r="D21" s="105">
        <v>0.02</v>
      </c>
      <c r="E21" s="105">
        <v>0.1</v>
      </c>
    </row>
    <row r="22" spans="1:5" x14ac:dyDescent="0.2">
      <c r="A22" s="103" t="s">
        <v>59</v>
      </c>
      <c r="B22" s="104">
        <v>1780</v>
      </c>
      <c r="C22" s="104">
        <v>0.04</v>
      </c>
      <c r="D22" s="105">
        <v>0.02</v>
      </c>
      <c r="E22" s="105">
        <v>0.1</v>
      </c>
    </row>
    <row r="23" spans="1:5" x14ac:dyDescent="0.2">
      <c r="A23" s="103" t="s">
        <v>61</v>
      </c>
      <c r="B23" s="104">
        <v>1020</v>
      </c>
      <c r="C23" s="104">
        <v>0</v>
      </c>
      <c r="D23" s="105">
        <v>0.02</v>
      </c>
      <c r="E23" s="105">
        <v>0.1</v>
      </c>
    </row>
    <row r="24" spans="1:5" x14ac:dyDescent="0.2">
      <c r="A24" s="103" t="s">
        <v>63</v>
      </c>
      <c r="B24" s="104">
        <v>3900</v>
      </c>
      <c r="C24" s="104">
        <v>0</v>
      </c>
      <c r="D24" s="105">
        <v>0.02</v>
      </c>
      <c r="E24" s="105">
        <v>0.1</v>
      </c>
    </row>
    <row r="25" spans="1:5" x14ac:dyDescent="0.2">
      <c r="A25" s="103" t="s">
        <v>65</v>
      </c>
      <c r="B25" s="104">
        <v>1700</v>
      </c>
      <c r="C25" s="104">
        <v>0</v>
      </c>
      <c r="D25" s="105">
        <v>0.02</v>
      </c>
      <c r="E25" s="105">
        <v>0.1</v>
      </c>
    </row>
    <row r="26" spans="1:5" x14ac:dyDescent="0.2">
      <c r="A26" s="103" t="s">
        <v>67</v>
      </c>
      <c r="B26" s="104">
        <v>1890</v>
      </c>
      <c r="C26" s="104">
        <v>0</v>
      </c>
      <c r="D26" s="105">
        <v>0.02</v>
      </c>
      <c r="E26" s="105">
        <v>0.1</v>
      </c>
    </row>
    <row r="27" spans="1:5" x14ac:dyDescent="0.2">
      <c r="A27" s="103" t="s">
        <v>68</v>
      </c>
      <c r="B27" s="104">
        <v>3900</v>
      </c>
      <c r="C27" s="104">
        <v>0</v>
      </c>
      <c r="D27" s="105">
        <v>0.02</v>
      </c>
      <c r="E27" s="105">
        <v>0.1</v>
      </c>
    </row>
    <row r="28" spans="1:5" x14ac:dyDescent="0.2">
      <c r="A28" s="103" t="s">
        <v>69</v>
      </c>
      <c r="B28" s="104">
        <v>0</v>
      </c>
      <c r="C28" s="104">
        <v>0</v>
      </c>
      <c r="D28" s="105">
        <v>0.02</v>
      </c>
      <c r="E28" s="105">
        <v>0.1</v>
      </c>
    </row>
  </sheetData>
  <pageMargins left="0.75" right="0.75" top="1" bottom="1" header="0.5" footer="0.5"/>
  <pageSetup fitToWidth="0" fitToHeight="0" orientation="portrait"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pageSetUpPr fitToPage="1"/>
  </sheetPr>
  <dimension ref="A1:AM50"/>
  <sheetViews>
    <sheetView zoomScale="70" zoomScaleNormal="70" workbookViewId="0">
      <selection activeCell="I39" sqref="I39"/>
    </sheetView>
  </sheetViews>
  <sheetFormatPr defaultRowHeight="12.75" x14ac:dyDescent="0.2"/>
  <cols>
    <col min="1" max="1" width="7.28515625" style="109" bestFit="1" customWidth="1"/>
    <col min="2" max="2" width="42.42578125" style="109" customWidth="1"/>
    <col min="3" max="3" width="13.85546875" style="109" customWidth="1"/>
    <col min="4" max="4" width="11.85546875" style="109" customWidth="1"/>
    <col min="5" max="5" width="11.42578125" style="109" customWidth="1"/>
    <col min="6" max="6" width="11.5703125" style="109" customWidth="1"/>
    <col min="7" max="7" width="12" style="109" customWidth="1"/>
    <col min="8" max="8" width="9.28515625" style="109" customWidth="1"/>
    <col min="9" max="9" width="11.140625" style="109" customWidth="1"/>
    <col min="10" max="10" width="12.42578125" style="109" customWidth="1"/>
    <col min="11" max="11" width="12.140625" style="109" customWidth="1"/>
    <col min="12" max="12" width="11.7109375" style="109" customWidth="1"/>
    <col min="13" max="13" width="10.7109375" style="109" customWidth="1"/>
    <col min="14" max="16384" width="9.140625" style="109"/>
  </cols>
  <sheetData>
    <row r="1" spans="1:39" s="106" customFormat="1" ht="20.100000000000001" customHeight="1" x14ac:dyDescent="0.2">
      <c r="A1" s="429" t="s">
        <v>76</v>
      </c>
      <c r="B1" s="429"/>
      <c r="C1" s="429"/>
      <c r="D1" s="429"/>
      <c r="E1" s="429"/>
      <c r="F1" s="429"/>
      <c r="G1" s="430"/>
      <c r="H1" s="431"/>
      <c r="I1" s="431"/>
      <c r="J1" s="431"/>
      <c r="K1" s="431"/>
      <c r="L1" s="409"/>
      <c r="M1" s="409"/>
    </row>
    <row r="2" spans="1:39" s="106" customFormat="1" ht="20.100000000000001" customHeight="1" x14ac:dyDescent="0.2">
      <c r="A2" s="432"/>
      <c r="B2" s="432"/>
      <c r="C2" s="432"/>
      <c r="D2" s="107"/>
      <c r="E2" s="107"/>
      <c r="F2" s="107"/>
      <c r="G2" s="108"/>
      <c r="H2" s="107"/>
      <c r="I2" s="107"/>
      <c r="J2" s="107"/>
      <c r="K2" s="107"/>
      <c r="L2" s="108"/>
      <c r="M2" s="108"/>
    </row>
    <row r="3" spans="1:39" s="106" customFormat="1" ht="25.5" customHeight="1" x14ac:dyDescent="0.2">
      <c r="A3" s="433" t="s">
        <v>77</v>
      </c>
      <c r="B3" s="433"/>
      <c r="C3" s="107"/>
      <c r="D3" s="107"/>
      <c r="E3" s="107"/>
      <c r="F3" s="107"/>
      <c r="G3" s="108"/>
      <c r="H3" s="107"/>
      <c r="I3" s="107"/>
      <c r="J3" s="107"/>
      <c r="K3" s="107"/>
      <c r="L3" s="108"/>
      <c r="M3" s="108"/>
    </row>
    <row r="4" spans="1:39" s="106" customFormat="1" ht="20.100000000000001" customHeight="1" x14ac:dyDescent="0.2">
      <c r="A4" s="434" t="s">
        <v>78</v>
      </c>
      <c r="B4" s="434"/>
      <c r="C4" s="434"/>
      <c r="D4" s="434"/>
      <c r="E4" s="434"/>
      <c r="F4" s="434"/>
      <c r="G4" s="434"/>
      <c r="H4" s="434"/>
      <c r="I4" s="434"/>
      <c r="J4" s="434"/>
      <c r="K4" s="434"/>
      <c r="L4" s="434"/>
      <c r="M4" s="434"/>
    </row>
    <row r="5" spans="1:39" ht="9.9499999999999993" customHeight="1" x14ac:dyDescent="0.2">
      <c r="A5" s="428"/>
      <c r="B5" s="428"/>
      <c r="C5" s="428"/>
      <c r="D5" s="428"/>
      <c r="E5" s="428"/>
      <c r="F5" s="428"/>
      <c r="G5" s="409"/>
      <c r="H5" s="428"/>
      <c r="I5" s="409"/>
      <c r="J5" s="409"/>
      <c r="K5" s="409"/>
      <c r="L5" s="409"/>
      <c r="M5" s="409"/>
    </row>
    <row r="6" spans="1:39" s="110" customFormat="1" ht="20.100000000000001" customHeight="1" x14ac:dyDescent="0.2">
      <c r="A6" s="408" t="s">
        <v>79</v>
      </c>
      <c r="B6" s="408"/>
      <c r="C6" s="408"/>
      <c r="D6" s="408"/>
      <c r="E6" s="408"/>
      <c r="F6" s="408"/>
      <c r="G6" s="409"/>
      <c r="H6" s="408"/>
      <c r="I6" s="408"/>
      <c r="J6" s="408"/>
      <c r="K6" s="408"/>
      <c r="L6" s="408"/>
      <c r="M6" s="408"/>
    </row>
    <row r="7" spans="1:39" ht="14.25" customHeight="1" x14ac:dyDescent="0.2">
      <c r="A7" s="111"/>
      <c r="B7" s="112"/>
      <c r="C7" s="111"/>
      <c r="D7" s="112"/>
      <c r="E7" s="112"/>
      <c r="F7" s="113"/>
      <c r="G7" s="114"/>
      <c r="H7" s="410"/>
      <c r="I7" s="411"/>
      <c r="J7" s="412"/>
      <c r="K7" s="114"/>
      <c r="L7" s="410"/>
      <c r="M7" s="413"/>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row>
    <row r="8" spans="1:39" ht="24.95" customHeight="1" x14ac:dyDescent="0.2">
      <c r="A8" s="414" t="s">
        <v>80</v>
      </c>
      <c r="B8" s="415"/>
      <c r="C8" s="418" t="s">
        <v>81</v>
      </c>
      <c r="D8" s="420" t="s">
        <v>82</v>
      </c>
      <c r="E8" s="420" t="s">
        <v>83</v>
      </c>
      <c r="F8" s="422" t="s">
        <v>84</v>
      </c>
      <c r="G8" s="424" t="s">
        <v>85</v>
      </c>
      <c r="H8" s="398" t="s">
        <v>86</v>
      </c>
      <c r="I8" s="399"/>
      <c r="J8" s="400"/>
      <c r="K8" s="424" t="s">
        <v>87</v>
      </c>
      <c r="L8" s="398" t="s">
        <v>88</v>
      </c>
      <c r="M8" s="400" t="s">
        <v>89</v>
      </c>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row>
    <row r="9" spans="1:39" ht="39.950000000000003" customHeight="1" x14ac:dyDescent="0.2">
      <c r="A9" s="416"/>
      <c r="B9" s="417"/>
      <c r="C9" s="419"/>
      <c r="D9" s="421"/>
      <c r="E9" s="421"/>
      <c r="F9" s="423"/>
      <c r="G9" s="425"/>
      <c r="H9" s="116" t="s">
        <v>90</v>
      </c>
      <c r="I9" s="117" t="s">
        <v>91</v>
      </c>
      <c r="J9" s="118" t="s">
        <v>92</v>
      </c>
      <c r="K9" s="425"/>
      <c r="L9" s="426"/>
      <c r="M9" s="427"/>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row>
    <row r="10" spans="1:39" s="129" customFormat="1" x14ac:dyDescent="0.2">
      <c r="A10" s="119"/>
      <c r="B10" s="120"/>
      <c r="C10" s="121" t="s">
        <v>93</v>
      </c>
      <c r="D10" s="122" t="s">
        <v>93</v>
      </c>
      <c r="E10" s="122" t="s">
        <v>93</v>
      </c>
      <c r="F10" s="123" t="s">
        <v>93</v>
      </c>
      <c r="G10" s="124" t="s">
        <v>93</v>
      </c>
      <c r="H10" s="125" t="s">
        <v>94</v>
      </c>
      <c r="I10" s="126" t="s">
        <v>94</v>
      </c>
      <c r="J10" s="127" t="s">
        <v>93</v>
      </c>
      <c r="K10" s="124" t="s">
        <v>93</v>
      </c>
      <c r="L10" s="128" t="s">
        <v>93</v>
      </c>
      <c r="M10" s="127" t="s">
        <v>93</v>
      </c>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row>
    <row r="11" spans="1:39" ht="12" customHeight="1" x14ac:dyDescent="0.2">
      <c r="A11" s="130" t="s">
        <v>95</v>
      </c>
      <c r="B11" s="131"/>
      <c r="C11" s="132"/>
      <c r="D11" s="133"/>
      <c r="E11" s="133"/>
      <c r="F11" s="131"/>
      <c r="G11" s="130"/>
      <c r="H11" s="132"/>
      <c r="I11" s="133"/>
      <c r="J11" s="131"/>
      <c r="K11" s="130"/>
      <c r="L11" s="132"/>
      <c r="M11" s="131"/>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row>
    <row r="12" spans="1:39" s="139" customFormat="1" x14ac:dyDescent="0.2">
      <c r="A12" s="134" t="s">
        <v>96</v>
      </c>
      <c r="B12" s="135" t="s">
        <v>97</v>
      </c>
      <c r="C12" s="136"/>
      <c r="D12" s="135"/>
      <c r="E12" s="135"/>
      <c r="F12" s="137"/>
      <c r="G12" s="138"/>
      <c r="H12" s="136"/>
      <c r="I12" s="135"/>
      <c r="J12" s="137"/>
      <c r="K12" s="138"/>
      <c r="L12" s="136"/>
      <c r="M12" s="137"/>
    </row>
    <row r="13" spans="1:39" s="149" customFormat="1" ht="12" customHeight="1" x14ac:dyDescent="0.2">
      <c r="A13" s="140"/>
      <c r="B13" s="141"/>
      <c r="C13" s="142"/>
      <c r="D13" s="143"/>
      <c r="E13" s="143"/>
      <c r="F13" s="144"/>
      <c r="G13" s="145"/>
      <c r="H13" s="146"/>
      <c r="I13" s="147"/>
      <c r="J13" s="144"/>
      <c r="K13" s="145"/>
      <c r="L13" s="148"/>
      <c r="M13" s="144"/>
    </row>
    <row r="14" spans="1:39" s="149" customFormat="1" ht="12" customHeight="1" x14ac:dyDescent="0.2">
      <c r="A14" s="140"/>
      <c r="B14" s="141"/>
      <c r="C14" s="142"/>
      <c r="D14" s="143"/>
      <c r="E14" s="143"/>
      <c r="F14" s="144"/>
      <c r="G14" s="145"/>
      <c r="H14" s="146"/>
      <c r="I14" s="147"/>
      <c r="J14" s="144"/>
      <c r="K14" s="145"/>
      <c r="L14" s="148"/>
      <c r="M14" s="144"/>
    </row>
    <row r="15" spans="1:39" s="149" customFormat="1" ht="12" customHeight="1" x14ac:dyDescent="0.2">
      <c r="A15" s="150"/>
      <c r="B15" s="151"/>
      <c r="C15" s="152"/>
      <c r="D15" s="153"/>
      <c r="E15" s="153"/>
      <c r="F15" s="154"/>
      <c r="G15" s="155"/>
      <c r="H15" s="156"/>
      <c r="I15" s="157"/>
      <c r="J15" s="154"/>
      <c r="K15" s="155"/>
      <c r="L15" s="158"/>
      <c r="M15" s="154"/>
    </row>
    <row r="16" spans="1:39" s="139" customFormat="1" x14ac:dyDescent="0.2">
      <c r="A16" s="134" t="s">
        <v>98</v>
      </c>
      <c r="B16" s="135" t="s">
        <v>99</v>
      </c>
      <c r="C16" s="136"/>
      <c r="D16" s="135"/>
      <c r="E16" s="135"/>
      <c r="F16" s="137"/>
      <c r="G16" s="138"/>
      <c r="H16" s="136"/>
      <c r="I16" s="135"/>
      <c r="J16" s="137"/>
      <c r="K16" s="138"/>
      <c r="L16" s="136"/>
      <c r="M16" s="137"/>
    </row>
    <row r="17" spans="1:13" s="149" customFormat="1" ht="12" customHeight="1" x14ac:dyDescent="0.2">
      <c r="A17" s="140"/>
      <c r="B17" s="141"/>
      <c r="C17" s="142"/>
      <c r="D17" s="143"/>
      <c r="E17" s="143"/>
      <c r="F17" s="144"/>
      <c r="G17" s="145"/>
      <c r="H17" s="146"/>
      <c r="I17" s="147"/>
      <c r="J17" s="144"/>
      <c r="K17" s="145"/>
      <c r="L17" s="148"/>
      <c r="M17" s="144"/>
    </row>
    <row r="18" spans="1:13" s="149" customFormat="1" ht="12" customHeight="1" x14ac:dyDescent="0.2">
      <c r="A18" s="140"/>
      <c r="B18" s="141"/>
      <c r="C18" s="142"/>
      <c r="D18" s="143"/>
      <c r="E18" s="143"/>
      <c r="F18" s="144"/>
      <c r="G18" s="145"/>
      <c r="H18" s="146"/>
      <c r="I18" s="147"/>
      <c r="J18" s="144"/>
      <c r="K18" s="145"/>
      <c r="L18" s="148"/>
      <c r="M18" s="144"/>
    </row>
    <row r="19" spans="1:13" s="149" customFormat="1" ht="12" customHeight="1" x14ac:dyDescent="0.2">
      <c r="A19" s="150"/>
      <c r="B19" s="151"/>
      <c r="C19" s="152"/>
      <c r="D19" s="153"/>
      <c r="E19" s="153"/>
      <c r="F19" s="154"/>
      <c r="G19" s="155"/>
      <c r="H19" s="156"/>
      <c r="I19" s="157"/>
      <c r="J19" s="154"/>
      <c r="K19" s="155"/>
      <c r="L19" s="158"/>
      <c r="M19" s="154"/>
    </row>
    <row r="20" spans="1:13" s="139" customFormat="1" x14ac:dyDescent="0.2">
      <c r="A20" s="134" t="s">
        <v>100</v>
      </c>
      <c r="B20" s="135" t="s">
        <v>101</v>
      </c>
      <c r="C20" s="136"/>
      <c r="D20" s="135"/>
      <c r="E20" s="135"/>
      <c r="F20" s="137"/>
      <c r="G20" s="138"/>
      <c r="H20" s="136"/>
      <c r="I20" s="135"/>
      <c r="J20" s="137"/>
      <c r="K20" s="138"/>
      <c r="L20" s="136"/>
      <c r="M20" s="137"/>
    </row>
    <row r="21" spans="1:13" s="139" customFormat="1" x14ac:dyDescent="0.2">
      <c r="A21" s="159"/>
      <c r="B21" s="160"/>
      <c r="C21" s="161"/>
      <c r="D21" s="160"/>
      <c r="E21" s="160"/>
      <c r="F21" s="162"/>
      <c r="G21" s="163"/>
      <c r="H21" s="161"/>
      <c r="I21" s="160"/>
      <c r="J21" s="162"/>
      <c r="K21" s="163"/>
      <c r="L21" s="161"/>
      <c r="M21" s="162"/>
    </row>
    <row r="22" spans="1:13" s="139" customFormat="1" x14ac:dyDescent="0.2">
      <c r="A22" s="159"/>
      <c r="B22" s="160"/>
      <c r="C22" s="161"/>
      <c r="D22" s="160"/>
      <c r="E22" s="160"/>
      <c r="F22" s="162"/>
      <c r="G22" s="163"/>
      <c r="H22" s="161"/>
      <c r="I22" s="160"/>
      <c r="J22" s="162"/>
      <c r="K22" s="163"/>
      <c r="L22" s="161"/>
      <c r="M22" s="162"/>
    </row>
    <row r="23" spans="1:13" s="149" customFormat="1" ht="12" customHeight="1" x14ac:dyDescent="0.2">
      <c r="A23" s="150"/>
      <c r="B23" s="151"/>
      <c r="C23" s="152"/>
      <c r="D23" s="153"/>
      <c r="E23" s="153"/>
      <c r="F23" s="154"/>
      <c r="G23" s="155"/>
      <c r="H23" s="156"/>
      <c r="I23" s="157"/>
      <c r="J23" s="154"/>
      <c r="K23" s="155"/>
      <c r="L23" s="158"/>
      <c r="M23" s="154"/>
    </row>
    <row r="24" spans="1:13" s="139" customFormat="1" x14ac:dyDescent="0.2">
      <c r="A24" s="134" t="s">
        <v>102</v>
      </c>
      <c r="B24" s="135" t="s">
        <v>103</v>
      </c>
      <c r="C24" s="136"/>
      <c r="D24" s="135"/>
      <c r="E24" s="135"/>
      <c r="F24" s="137"/>
      <c r="G24" s="138"/>
      <c r="H24" s="136"/>
      <c r="I24" s="135"/>
      <c r="J24" s="137"/>
      <c r="K24" s="138"/>
      <c r="L24" s="136"/>
      <c r="M24" s="137"/>
    </row>
    <row r="25" spans="1:13" s="149" customFormat="1" ht="12" customHeight="1" x14ac:dyDescent="0.2">
      <c r="A25" s="140"/>
      <c r="B25" s="141"/>
      <c r="C25" s="142"/>
      <c r="D25" s="143"/>
      <c r="E25" s="143"/>
      <c r="F25" s="144"/>
      <c r="G25" s="145"/>
      <c r="H25" s="146"/>
      <c r="I25" s="147"/>
      <c r="J25" s="144"/>
      <c r="K25" s="145"/>
      <c r="L25" s="148"/>
      <c r="M25" s="144"/>
    </row>
    <row r="26" spans="1:13" s="149" customFormat="1" ht="12" customHeight="1" x14ac:dyDescent="0.2">
      <c r="A26" s="140"/>
      <c r="B26" s="141"/>
      <c r="C26" s="142"/>
      <c r="D26" s="143"/>
      <c r="E26" s="143"/>
      <c r="F26" s="144"/>
      <c r="G26" s="145"/>
      <c r="H26" s="146"/>
      <c r="I26" s="147"/>
      <c r="J26" s="144"/>
      <c r="K26" s="145"/>
      <c r="L26" s="148"/>
      <c r="M26" s="144"/>
    </row>
    <row r="27" spans="1:13" s="149" customFormat="1" ht="12" customHeight="1" x14ac:dyDescent="0.2">
      <c r="A27" s="150"/>
      <c r="B27" s="151"/>
      <c r="C27" s="152"/>
      <c r="D27" s="153"/>
      <c r="E27" s="153"/>
      <c r="F27" s="154"/>
      <c r="G27" s="155"/>
      <c r="H27" s="156"/>
      <c r="I27" s="157"/>
      <c r="J27" s="154"/>
      <c r="K27" s="155"/>
      <c r="L27" s="158"/>
      <c r="M27" s="154"/>
    </row>
    <row r="28" spans="1:13" s="139" customFormat="1" x14ac:dyDescent="0.2">
      <c r="A28" s="134" t="s">
        <v>104</v>
      </c>
      <c r="B28" s="135" t="s">
        <v>105</v>
      </c>
      <c r="C28" s="136"/>
      <c r="D28" s="135"/>
      <c r="E28" s="135"/>
      <c r="F28" s="137"/>
      <c r="G28" s="138"/>
      <c r="H28" s="136"/>
      <c r="I28" s="135"/>
      <c r="J28" s="137"/>
      <c r="K28" s="138"/>
      <c r="L28" s="136"/>
      <c r="M28" s="137"/>
    </row>
    <row r="29" spans="1:13" s="149" customFormat="1" ht="12" customHeight="1" x14ac:dyDescent="0.2">
      <c r="A29" s="140"/>
      <c r="B29" s="141"/>
      <c r="C29" s="142"/>
      <c r="D29" s="143"/>
      <c r="E29" s="143"/>
      <c r="F29" s="144"/>
      <c r="G29" s="145"/>
      <c r="H29" s="146"/>
      <c r="I29" s="147"/>
      <c r="J29" s="144"/>
      <c r="K29" s="145"/>
      <c r="L29" s="148"/>
      <c r="M29" s="144"/>
    </row>
    <row r="30" spans="1:13" s="149" customFormat="1" ht="12" customHeight="1" x14ac:dyDescent="0.2">
      <c r="A30" s="140"/>
      <c r="B30" s="141"/>
      <c r="C30" s="142"/>
      <c r="D30" s="143"/>
      <c r="E30" s="143"/>
      <c r="F30" s="144"/>
      <c r="G30" s="145"/>
      <c r="H30" s="146"/>
      <c r="I30" s="147"/>
      <c r="J30" s="144"/>
      <c r="K30" s="145"/>
      <c r="L30" s="148"/>
      <c r="M30" s="144"/>
    </row>
    <row r="31" spans="1:13" s="149" customFormat="1" ht="12" customHeight="1" x14ac:dyDescent="0.2">
      <c r="A31" s="150"/>
      <c r="B31" s="151"/>
      <c r="C31" s="152"/>
      <c r="D31" s="153"/>
      <c r="E31" s="153"/>
      <c r="F31" s="154"/>
      <c r="G31" s="155"/>
      <c r="H31" s="156"/>
      <c r="I31" s="157"/>
      <c r="J31" s="154"/>
      <c r="K31" s="155"/>
      <c r="L31" s="158"/>
      <c r="M31" s="154"/>
    </row>
    <row r="32" spans="1:13" s="139" customFormat="1" x14ac:dyDescent="0.2">
      <c r="A32" s="134" t="s">
        <v>106</v>
      </c>
      <c r="B32" s="135" t="s">
        <v>107</v>
      </c>
      <c r="C32" s="136"/>
      <c r="D32" s="135"/>
      <c r="E32" s="135"/>
      <c r="F32" s="137"/>
      <c r="G32" s="138"/>
      <c r="H32" s="136"/>
      <c r="I32" s="135"/>
      <c r="J32" s="137"/>
      <c r="K32" s="138"/>
      <c r="L32" s="136"/>
      <c r="M32" s="137"/>
    </row>
    <row r="33" spans="1:17" s="149" customFormat="1" ht="12" customHeight="1" x14ac:dyDescent="0.2">
      <c r="A33" s="140"/>
      <c r="B33" s="141"/>
      <c r="C33" s="142"/>
      <c r="D33" s="143"/>
      <c r="E33" s="143"/>
      <c r="F33" s="144"/>
      <c r="G33" s="145"/>
      <c r="H33" s="146"/>
      <c r="I33" s="147"/>
      <c r="J33" s="144"/>
      <c r="K33" s="145"/>
      <c r="L33" s="148"/>
      <c r="M33" s="144"/>
    </row>
    <row r="34" spans="1:17" s="149" customFormat="1" ht="12" customHeight="1" x14ac:dyDescent="0.2">
      <c r="A34" s="140"/>
      <c r="B34" s="141"/>
      <c r="C34" s="142"/>
      <c r="D34" s="143"/>
      <c r="E34" s="143"/>
      <c r="F34" s="144"/>
      <c r="G34" s="145"/>
      <c r="H34" s="146"/>
      <c r="I34" s="147"/>
      <c r="J34" s="144"/>
      <c r="K34" s="145"/>
      <c r="L34" s="148"/>
      <c r="M34" s="144"/>
    </row>
    <row r="35" spans="1:17" s="149" customFormat="1" ht="12" customHeight="1" x14ac:dyDescent="0.2">
      <c r="A35" s="150"/>
      <c r="B35" s="151"/>
      <c r="C35" s="152"/>
      <c r="D35" s="153"/>
      <c r="E35" s="153"/>
      <c r="F35" s="154"/>
      <c r="G35" s="155"/>
      <c r="H35" s="156"/>
      <c r="I35" s="157"/>
      <c r="J35" s="154"/>
      <c r="K35" s="155"/>
      <c r="L35" s="158"/>
      <c r="M35" s="154"/>
    </row>
    <row r="36" spans="1:17" s="139" customFormat="1" x14ac:dyDescent="0.2">
      <c r="A36" s="134" t="s">
        <v>108</v>
      </c>
      <c r="B36" s="135" t="s">
        <v>109</v>
      </c>
      <c r="C36" s="136"/>
      <c r="D36" s="135"/>
      <c r="E36" s="135"/>
      <c r="F36" s="137"/>
      <c r="G36" s="138"/>
      <c r="H36" s="136"/>
      <c r="I36" s="135"/>
      <c r="J36" s="137"/>
      <c r="K36" s="138"/>
      <c r="L36" s="136"/>
      <c r="M36" s="137"/>
    </row>
    <row r="37" spans="1:17" s="149" customFormat="1" ht="11.25" customHeight="1" x14ac:dyDescent="0.2">
      <c r="A37" s="140"/>
      <c r="B37" s="141"/>
      <c r="C37" s="142"/>
      <c r="D37" s="143"/>
      <c r="E37" s="143"/>
      <c r="F37" s="144"/>
      <c r="G37" s="145"/>
      <c r="H37" s="146"/>
      <c r="I37" s="147"/>
      <c r="J37" s="144"/>
      <c r="K37" s="145"/>
      <c r="L37" s="148"/>
      <c r="M37" s="144"/>
    </row>
    <row r="38" spans="1:17" s="149" customFormat="1" ht="11.25" customHeight="1" x14ac:dyDescent="0.2">
      <c r="A38" s="140"/>
      <c r="B38" s="141"/>
      <c r="C38" s="142"/>
      <c r="D38" s="143"/>
      <c r="E38" s="143"/>
      <c r="F38" s="144"/>
      <c r="G38" s="145"/>
      <c r="H38" s="146"/>
      <c r="I38" s="147"/>
      <c r="J38" s="144"/>
      <c r="K38" s="145"/>
      <c r="L38" s="148"/>
      <c r="M38" s="144"/>
    </row>
    <row r="39" spans="1:17" s="149" customFormat="1" ht="11.25" customHeight="1" x14ac:dyDescent="0.2">
      <c r="A39" s="150"/>
      <c r="B39" s="151"/>
      <c r="C39" s="152"/>
      <c r="D39" s="153"/>
      <c r="E39" s="153"/>
      <c r="F39" s="154"/>
      <c r="G39" s="155"/>
      <c r="H39" s="156"/>
      <c r="I39" s="157"/>
      <c r="J39" s="154"/>
      <c r="K39" s="155"/>
      <c r="L39" s="158"/>
      <c r="M39" s="154"/>
    </row>
    <row r="40" spans="1:17" s="139" customFormat="1" x14ac:dyDescent="0.2">
      <c r="A40" s="134" t="s">
        <v>110</v>
      </c>
      <c r="B40" s="135" t="s">
        <v>111</v>
      </c>
      <c r="C40" s="136"/>
      <c r="D40" s="135"/>
      <c r="E40" s="135"/>
      <c r="F40" s="137"/>
      <c r="G40" s="138"/>
      <c r="H40" s="136"/>
      <c r="I40" s="135"/>
      <c r="J40" s="137"/>
      <c r="K40" s="138"/>
      <c r="L40" s="136"/>
      <c r="M40" s="137"/>
    </row>
    <row r="41" spans="1:17" s="149" customFormat="1" ht="12" customHeight="1" x14ac:dyDescent="0.2">
      <c r="A41" s="140"/>
      <c r="B41" s="141"/>
      <c r="C41" s="142"/>
      <c r="D41" s="143"/>
      <c r="E41" s="143"/>
      <c r="F41" s="144"/>
      <c r="G41" s="145"/>
      <c r="H41" s="146"/>
      <c r="I41" s="147"/>
      <c r="J41" s="144"/>
      <c r="K41" s="145"/>
      <c r="L41" s="148"/>
      <c r="M41" s="144"/>
    </row>
    <row r="42" spans="1:17" s="149" customFormat="1" ht="12" customHeight="1" x14ac:dyDescent="0.2">
      <c r="A42" s="140"/>
      <c r="B42" s="141"/>
      <c r="C42" s="142"/>
      <c r="D42" s="143"/>
      <c r="E42" s="143"/>
      <c r="F42" s="144"/>
      <c r="G42" s="145"/>
      <c r="H42" s="146"/>
      <c r="I42" s="147"/>
      <c r="J42" s="144"/>
      <c r="K42" s="145"/>
      <c r="L42" s="148"/>
      <c r="M42" s="144"/>
    </row>
    <row r="43" spans="1:17" s="149" customFormat="1" ht="12" customHeight="1" x14ac:dyDescent="0.2">
      <c r="A43" s="150"/>
      <c r="B43" s="151"/>
      <c r="C43" s="152"/>
      <c r="D43" s="153"/>
      <c r="E43" s="153"/>
      <c r="F43" s="154"/>
      <c r="G43" s="155"/>
      <c r="H43" s="156"/>
      <c r="I43" s="157"/>
      <c r="J43" s="154"/>
      <c r="K43" s="155"/>
      <c r="L43" s="158"/>
      <c r="M43" s="154"/>
    </row>
    <row r="44" spans="1:17" ht="15" customHeight="1" x14ac:dyDescent="0.2">
      <c r="A44" s="164"/>
      <c r="B44" s="165" t="s">
        <v>112</v>
      </c>
      <c r="C44" s="166">
        <f>SUM(C12:C43)</f>
        <v>0</v>
      </c>
      <c r="D44" s="167">
        <f>SUM(D12:D43)</f>
        <v>0</v>
      </c>
      <c r="E44" s="167">
        <f>SUM(E12:E43)</f>
        <v>0</v>
      </c>
      <c r="F44" s="168">
        <f>SUM(F12:F43)</f>
        <v>0</v>
      </c>
      <c r="G44" s="169">
        <f>SUM(G12:G43)</f>
        <v>0</v>
      </c>
      <c r="H44" s="170"/>
      <c r="I44" s="171"/>
      <c r="J44" s="172">
        <f>SUM(J12:J43)</f>
        <v>0</v>
      </c>
      <c r="K44" s="169">
        <f>SUM(K12:K43)</f>
        <v>0</v>
      </c>
      <c r="L44" s="173">
        <f>SUM(L12:L43)</f>
        <v>0</v>
      </c>
      <c r="M44" s="172">
        <f>SUM(M12:M43)</f>
        <v>0</v>
      </c>
    </row>
    <row r="45" spans="1:17" ht="20.100000000000001" customHeight="1" thickBot="1" x14ac:dyDescent="0.25">
      <c r="A45" s="401"/>
      <c r="B45" s="401"/>
      <c r="C45" s="401"/>
      <c r="D45" s="401"/>
      <c r="E45" s="401"/>
      <c r="F45" s="401"/>
      <c r="G45" s="401"/>
      <c r="H45" s="401"/>
      <c r="I45" s="401"/>
      <c r="J45" s="401"/>
      <c r="K45" s="401"/>
      <c r="L45" s="401"/>
      <c r="M45" s="401"/>
    </row>
    <row r="46" spans="1:17" s="176" customFormat="1" ht="20.100000000000001" customHeight="1" x14ac:dyDescent="0.2">
      <c r="A46" s="402" t="s">
        <v>113</v>
      </c>
      <c r="B46" s="403"/>
      <c r="C46" s="403"/>
      <c r="D46" s="403"/>
      <c r="E46" s="403"/>
      <c r="F46" s="403"/>
      <c r="G46" s="174" t="e">
        <f>G44/$F$44</f>
        <v>#DIV/0!</v>
      </c>
      <c r="H46" s="175"/>
      <c r="I46" s="175"/>
      <c r="L46" s="177"/>
    </row>
    <row r="47" spans="1:17" ht="20.100000000000001" customHeight="1" x14ac:dyDescent="0.2">
      <c r="A47" s="404" t="s">
        <v>114</v>
      </c>
      <c r="B47" s="405"/>
      <c r="C47" s="405"/>
      <c r="D47" s="405"/>
      <c r="E47" s="405"/>
      <c r="F47" s="405"/>
      <c r="G47" s="178" t="e">
        <f>J44/$F$44</f>
        <v>#DIV/0!</v>
      </c>
      <c r="H47" s="179"/>
      <c r="I47" s="179"/>
      <c r="J47" s="180"/>
    </row>
    <row r="48" spans="1:17" ht="20.100000000000001" customHeight="1" x14ac:dyDescent="0.2">
      <c r="A48" s="404" t="s">
        <v>115</v>
      </c>
      <c r="B48" s="405"/>
      <c r="C48" s="405"/>
      <c r="D48" s="405"/>
      <c r="E48" s="405"/>
      <c r="F48" s="405"/>
      <c r="G48" s="178" t="e">
        <f>K44/$F$44</f>
        <v>#DIV/0!</v>
      </c>
      <c r="H48" s="179"/>
      <c r="I48" s="179"/>
      <c r="J48" s="179"/>
      <c r="K48" s="180"/>
      <c r="L48" s="180"/>
      <c r="M48" s="180"/>
      <c r="N48" s="180"/>
      <c r="O48" s="180"/>
      <c r="P48" s="180"/>
      <c r="Q48" s="180"/>
    </row>
    <row r="49" spans="1:17" ht="20.100000000000001" customHeight="1" thickBot="1" x14ac:dyDescent="0.25">
      <c r="A49" s="406" t="s">
        <v>116</v>
      </c>
      <c r="B49" s="407"/>
      <c r="C49" s="407"/>
      <c r="D49" s="407"/>
      <c r="E49" s="407"/>
      <c r="F49" s="407"/>
      <c r="G49" s="181" t="e">
        <f>M44/$L$44</f>
        <v>#DIV/0!</v>
      </c>
      <c r="H49" s="179"/>
      <c r="I49" s="179"/>
      <c r="J49" s="179"/>
      <c r="K49" s="179"/>
      <c r="L49" s="179"/>
      <c r="M49" s="180"/>
      <c r="N49" s="180"/>
      <c r="O49" s="180"/>
      <c r="P49" s="180"/>
      <c r="Q49" s="180"/>
    </row>
    <row r="50" spans="1:17" ht="20.100000000000001" customHeight="1" x14ac:dyDescent="0.2">
      <c r="A50" s="397"/>
      <c r="B50" s="397"/>
      <c r="C50" s="397"/>
      <c r="D50" s="397"/>
      <c r="E50" s="397"/>
      <c r="F50" s="397"/>
      <c r="G50" s="397"/>
    </row>
  </sheetData>
  <sheetProtection selectLockedCells="1"/>
  <mergeCells count="27">
    <mergeCell ref="A5:G5"/>
    <mergeCell ref="H5:M5"/>
    <mergeCell ref="A1:G1"/>
    <mergeCell ref="H1:M1"/>
    <mergeCell ref="A2:C2"/>
    <mergeCell ref="A3:B3"/>
    <mergeCell ref="A4:M4"/>
    <mergeCell ref="A6:G6"/>
    <mergeCell ref="H6:M6"/>
    <mergeCell ref="H7:J7"/>
    <mergeCell ref="L7:M7"/>
    <mergeCell ref="A8:B9"/>
    <mergeCell ref="C8:C9"/>
    <mergeCell ref="D8:D9"/>
    <mergeCell ref="E8:E9"/>
    <mergeCell ref="F8:F9"/>
    <mergeCell ref="G8:G9"/>
    <mergeCell ref="K8:K9"/>
    <mergeCell ref="L8:L9"/>
    <mergeCell ref="M8:M9"/>
    <mergeCell ref="A50:G50"/>
    <mergeCell ref="H8:J8"/>
    <mergeCell ref="A45:M45"/>
    <mergeCell ref="A46:F46"/>
    <mergeCell ref="A47:F47"/>
    <mergeCell ref="A48:F48"/>
    <mergeCell ref="A49:F49"/>
  </mergeCells>
  <pageMargins left="0.75" right="0.75" top="0.75" bottom="0.75" header="0.5" footer="0.5"/>
  <pageSetup scale="69" fitToHeight="0" orientation="landscape"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81"/>
  <sheetViews>
    <sheetView zoomScaleNormal="100" workbookViewId="0">
      <selection activeCell="I39" sqref="I39"/>
    </sheetView>
  </sheetViews>
  <sheetFormatPr defaultRowHeight="12.75" x14ac:dyDescent="0.2"/>
  <cols>
    <col min="1" max="1" width="82.7109375" style="109" customWidth="1"/>
    <col min="2" max="16384" width="9.140625" style="109"/>
  </cols>
  <sheetData>
    <row r="1" spans="1:1" s="106" customFormat="1" ht="20.100000000000001" customHeight="1" x14ac:dyDescent="0.2">
      <c r="A1" s="182" t="s">
        <v>117</v>
      </c>
    </row>
    <row r="2" spans="1:1" s="183" customFormat="1" ht="18.75" customHeight="1" x14ac:dyDescent="0.2">
      <c r="A2" s="107"/>
    </row>
    <row r="3" spans="1:1" s="183" customFormat="1" ht="18.75" customHeight="1" x14ac:dyDescent="0.2">
      <c r="A3" s="107"/>
    </row>
    <row r="4" spans="1:1" s="183" customFormat="1" ht="15.75" customHeight="1" x14ac:dyDescent="0.2">
      <c r="A4" s="184" t="s">
        <v>118</v>
      </c>
    </row>
    <row r="5" spans="1:1" s="183" customFormat="1" ht="81" customHeight="1" x14ac:dyDescent="0.2">
      <c r="A5" s="185" t="s">
        <v>119</v>
      </c>
    </row>
    <row r="6" spans="1:1" s="183" customFormat="1" ht="31.5" customHeight="1" x14ac:dyDescent="0.2">
      <c r="A6" s="185" t="s">
        <v>120</v>
      </c>
    </row>
    <row r="7" spans="1:1" s="183" customFormat="1" ht="20.100000000000001" customHeight="1" x14ac:dyDescent="0.2">
      <c r="A7" s="184" t="s">
        <v>77</v>
      </c>
    </row>
    <row r="8" spans="1:1" s="183" customFormat="1" ht="20.100000000000001" customHeight="1" x14ac:dyDescent="0.2">
      <c r="A8" s="186" t="s">
        <v>121</v>
      </c>
    </row>
    <row r="9" spans="1:1" s="183" customFormat="1" ht="126.75" customHeight="1" x14ac:dyDescent="0.2">
      <c r="A9" s="187" t="s">
        <v>122</v>
      </c>
    </row>
    <row r="10" spans="1:1" s="183" customFormat="1" ht="43.5" customHeight="1" x14ac:dyDescent="0.2">
      <c r="A10" s="187" t="s">
        <v>123</v>
      </c>
    </row>
    <row r="11" spans="1:1" s="183" customFormat="1" ht="120.75" customHeight="1" x14ac:dyDescent="0.2">
      <c r="A11" s="187" t="s">
        <v>124</v>
      </c>
    </row>
    <row r="12" spans="1:1" s="183" customFormat="1" ht="42.75" customHeight="1" x14ac:dyDescent="0.2">
      <c r="A12" s="187" t="s">
        <v>125</v>
      </c>
    </row>
    <row r="13" spans="1:1" ht="9.9499999999999993" customHeight="1" x14ac:dyDescent="0.2">
      <c r="A13" s="188"/>
    </row>
    <row r="14" spans="1:1" s="110" customFormat="1" ht="20.100000000000001" customHeight="1" x14ac:dyDescent="0.2">
      <c r="A14" s="109"/>
    </row>
    <row r="15" spans="1:1" ht="35.1" customHeight="1" x14ac:dyDescent="0.2"/>
    <row r="16" spans="1:1" s="189" customFormat="1" x14ac:dyDescent="0.2">
      <c r="A16" s="109"/>
    </row>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30"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5" hidden="1" x14ac:dyDescent="0.2"/>
    <row r="76" hidden="1" x14ac:dyDescent="0.2"/>
    <row r="77" hidden="1" x14ac:dyDescent="0.2"/>
    <row r="78" hidden="1" x14ac:dyDescent="0.2"/>
    <row r="79" hidden="1" x14ac:dyDescent="0.2"/>
    <row r="80" hidden="1" x14ac:dyDescent="0.2"/>
    <row r="81" hidden="1" x14ac:dyDescent="0.2"/>
  </sheetData>
  <sheetProtection selectLockedCells="1"/>
  <pageMargins left="0.75" right="0.75" top="1" bottom="1" header="0.5" footer="0.5"/>
  <pageSetup fitToWidth="0" fitToHeight="0" orientation="portrait"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fitToPage="1"/>
  </sheetPr>
  <dimension ref="A1:M93"/>
  <sheetViews>
    <sheetView zoomScale="70" zoomScaleNormal="70" workbookViewId="0">
      <selection activeCell="P79" sqref="P79"/>
    </sheetView>
  </sheetViews>
  <sheetFormatPr defaultRowHeight="12.75" x14ac:dyDescent="0.2"/>
  <cols>
    <col min="1" max="2" width="10.5703125" style="109" customWidth="1"/>
    <col min="3" max="3" width="7.7109375" style="109" bestFit="1" customWidth="1"/>
    <col min="4" max="4" width="9.42578125" style="109" customWidth="1"/>
    <col min="5" max="5" width="6" style="109" customWidth="1"/>
    <col min="6" max="6" width="11.7109375" style="109" customWidth="1"/>
    <col min="7" max="7" width="9.140625" style="109"/>
    <col min="8" max="8" width="8.85546875" style="109" customWidth="1"/>
    <col min="9" max="9" width="9.28515625" style="109" customWidth="1"/>
    <col min="10" max="10" width="9.42578125" style="109" customWidth="1"/>
    <col min="11" max="11" width="9.85546875" style="109" customWidth="1"/>
    <col min="12" max="12" width="15.140625" style="109" customWidth="1"/>
    <col min="13" max="13" width="7.42578125" style="109" customWidth="1"/>
    <col min="14" max="16384" width="9.140625" style="109"/>
  </cols>
  <sheetData>
    <row r="1" spans="1:13" s="106" customFormat="1" ht="20.100000000000001" customHeight="1" x14ac:dyDescent="0.2">
      <c r="A1" s="431" t="s">
        <v>117</v>
      </c>
      <c r="B1" s="431"/>
      <c r="C1" s="431"/>
      <c r="D1" s="431"/>
      <c r="E1" s="431"/>
      <c r="F1" s="431"/>
      <c r="G1" s="431"/>
      <c r="H1" s="431"/>
      <c r="I1" s="431"/>
      <c r="J1" s="431"/>
      <c r="K1" s="464"/>
      <c r="L1" s="464"/>
      <c r="M1" s="464"/>
    </row>
    <row r="2" spans="1:13" s="183" customFormat="1" ht="18.75" customHeight="1" x14ac:dyDescent="0.2">
      <c r="A2" s="432"/>
      <c r="B2" s="409"/>
      <c r="C2" s="409"/>
      <c r="D2" s="409"/>
      <c r="E2" s="409"/>
      <c r="F2" s="409"/>
      <c r="G2" s="409"/>
      <c r="H2" s="409"/>
      <c r="I2" s="409"/>
      <c r="J2" s="409"/>
      <c r="K2" s="464"/>
      <c r="L2" s="464"/>
      <c r="M2" s="464"/>
    </row>
    <row r="3" spans="1:13" s="183" customFormat="1" ht="18.75" customHeight="1" x14ac:dyDescent="0.2">
      <c r="A3" s="107"/>
      <c r="B3" s="190"/>
      <c r="C3" s="190"/>
      <c r="D3" s="190"/>
      <c r="E3" s="190"/>
      <c r="F3" s="190"/>
      <c r="G3" s="190"/>
      <c r="H3" s="190"/>
      <c r="I3" s="190"/>
      <c r="J3" s="190"/>
      <c r="K3" s="191"/>
      <c r="L3" s="191"/>
      <c r="M3" s="191"/>
    </row>
    <row r="4" spans="1:13" ht="20.100000000000001" customHeight="1" x14ac:dyDescent="0.2">
      <c r="A4" s="465" t="s">
        <v>126</v>
      </c>
      <c r="B4" s="465"/>
      <c r="C4" s="465"/>
      <c r="D4" s="465"/>
      <c r="E4" s="192"/>
      <c r="F4" s="183" t="s">
        <v>127</v>
      </c>
      <c r="G4" s="193"/>
      <c r="H4" s="193"/>
      <c r="I4" s="193"/>
      <c r="J4" s="193"/>
      <c r="K4" s="193"/>
      <c r="M4" s="193"/>
    </row>
    <row r="5" spans="1:13" ht="46.5" customHeight="1" x14ac:dyDescent="0.2">
      <c r="A5" s="194" t="s">
        <v>128</v>
      </c>
      <c r="B5" s="466" t="s">
        <v>7</v>
      </c>
      <c r="C5" s="467"/>
      <c r="D5" s="468"/>
      <c r="E5" s="195"/>
      <c r="F5" s="469" t="s">
        <v>129</v>
      </c>
      <c r="G5" s="470"/>
      <c r="H5" s="471"/>
      <c r="I5" s="196" t="s">
        <v>130</v>
      </c>
      <c r="J5" s="196" t="s">
        <v>131</v>
      </c>
      <c r="K5" s="196" t="s">
        <v>132</v>
      </c>
      <c r="L5" s="472" t="s">
        <v>133</v>
      </c>
      <c r="M5" s="472"/>
    </row>
    <row r="6" spans="1:13" ht="21.75" customHeight="1" x14ac:dyDescent="0.2">
      <c r="A6" s="348">
        <v>1</v>
      </c>
      <c r="B6" s="463" t="s">
        <v>134</v>
      </c>
      <c r="C6" s="463"/>
      <c r="D6" s="463"/>
      <c r="E6" s="197"/>
      <c r="F6" s="451"/>
      <c r="G6" s="452" t="s">
        <v>135</v>
      </c>
      <c r="H6" s="453"/>
      <c r="I6" s="454">
        <v>0.1</v>
      </c>
      <c r="J6" s="454">
        <v>0.7</v>
      </c>
      <c r="K6" s="454">
        <v>1.4</v>
      </c>
      <c r="L6" s="458" t="s">
        <v>136</v>
      </c>
      <c r="M6" s="458"/>
    </row>
    <row r="7" spans="1:13" ht="32.25" customHeight="1" x14ac:dyDescent="0.2">
      <c r="A7" s="348">
        <v>2</v>
      </c>
      <c r="B7" s="459" t="s">
        <v>137</v>
      </c>
      <c r="C7" s="459"/>
      <c r="D7" s="459"/>
      <c r="E7" s="197"/>
      <c r="F7" s="451"/>
      <c r="G7" s="452"/>
      <c r="H7" s="453"/>
      <c r="I7" s="455"/>
      <c r="J7" s="455"/>
      <c r="K7" s="455"/>
      <c r="L7" s="458"/>
      <c r="M7" s="458"/>
    </row>
    <row r="8" spans="1:13" ht="21.75" customHeight="1" x14ac:dyDescent="0.2">
      <c r="A8" s="348">
        <v>3</v>
      </c>
      <c r="B8" s="459" t="s">
        <v>138</v>
      </c>
      <c r="C8" s="459"/>
      <c r="D8" s="459"/>
      <c r="E8" s="197"/>
      <c r="F8" s="451"/>
      <c r="G8" s="452" t="s">
        <v>139</v>
      </c>
      <c r="H8" s="453"/>
      <c r="I8" s="454">
        <v>0.1</v>
      </c>
      <c r="J8" s="454">
        <v>0.4</v>
      </c>
      <c r="K8" s="454">
        <v>0.8</v>
      </c>
      <c r="L8" s="458" t="s">
        <v>140</v>
      </c>
      <c r="M8" s="458"/>
    </row>
    <row r="9" spans="1:13" ht="21.75" customHeight="1" x14ac:dyDescent="0.2">
      <c r="A9" s="348">
        <v>4</v>
      </c>
      <c r="B9" s="459" t="s">
        <v>141</v>
      </c>
      <c r="C9" s="459"/>
      <c r="D9" s="459"/>
      <c r="E9" s="197"/>
      <c r="F9" s="451"/>
      <c r="G9" s="452"/>
      <c r="H9" s="453"/>
      <c r="I9" s="455"/>
      <c r="J9" s="455"/>
      <c r="K9" s="455"/>
      <c r="L9" s="458"/>
      <c r="M9" s="458"/>
    </row>
    <row r="10" spans="1:13" ht="21.75" customHeight="1" x14ac:dyDescent="0.2">
      <c r="A10" s="348">
        <v>5</v>
      </c>
      <c r="B10" s="459" t="s">
        <v>142</v>
      </c>
      <c r="C10" s="459"/>
      <c r="D10" s="459"/>
      <c r="E10" s="198"/>
      <c r="F10" s="460"/>
      <c r="G10" s="461" t="s">
        <v>143</v>
      </c>
      <c r="H10" s="462"/>
      <c r="I10" s="454">
        <v>0.2</v>
      </c>
      <c r="J10" s="454">
        <v>0.4</v>
      </c>
      <c r="K10" s="456">
        <v>1</v>
      </c>
      <c r="L10" s="458" t="s">
        <v>144</v>
      </c>
      <c r="M10" s="458"/>
    </row>
    <row r="11" spans="1:13" ht="21.75" customHeight="1" x14ac:dyDescent="0.2">
      <c r="A11" s="348">
        <v>6</v>
      </c>
      <c r="B11" s="459" t="s">
        <v>145</v>
      </c>
      <c r="C11" s="459"/>
      <c r="D11" s="459"/>
      <c r="E11" s="198"/>
      <c r="F11" s="460"/>
      <c r="G11" s="461"/>
      <c r="H11" s="462"/>
      <c r="I11" s="455"/>
      <c r="J11" s="455"/>
      <c r="K11" s="457"/>
      <c r="L11" s="458"/>
      <c r="M11" s="458"/>
    </row>
    <row r="12" spans="1:13" ht="21.75" customHeight="1" x14ac:dyDescent="0.2">
      <c r="A12" s="348">
        <v>7</v>
      </c>
      <c r="B12" s="459" t="s">
        <v>146</v>
      </c>
      <c r="C12" s="459"/>
      <c r="D12" s="459"/>
      <c r="E12" s="198"/>
      <c r="F12" s="460"/>
      <c r="G12" s="461" t="s">
        <v>147</v>
      </c>
      <c r="H12" s="462"/>
      <c r="I12" s="454">
        <v>0.33</v>
      </c>
      <c r="J12" s="454">
        <v>0.4</v>
      </c>
      <c r="K12" s="456">
        <v>1</v>
      </c>
      <c r="L12" s="458" t="s">
        <v>148</v>
      </c>
      <c r="M12" s="458"/>
    </row>
    <row r="13" spans="1:13" ht="21.75" customHeight="1" x14ac:dyDescent="0.2">
      <c r="A13" s="348">
        <v>8</v>
      </c>
      <c r="B13" s="459" t="s">
        <v>149</v>
      </c>
      <c r="C13" s="459"/>
      <c r="D13" s="459"/>
      <c r="E13" s="197"/>
      <c r="F13" s="460"/>
      <c r="G13" s="461"/>
      <c r="H13" s="462"/>
      <c r="I13" s="455"/>
      <c r="J13" s="455"/>
      <c r="K13" s="457"/>
      <c r="L13" s="458"/>
      <c r="M13" s="458"/>
    </row>
    <row r="14" spans="1:13" ht="21.75" customHeight="1" x14ac:dyDescent="0.2">
      <c r="A14" s="180"/>
      <c r="B14" s="199"/>
      <c r="C14" s="197"/>
      <c r="D14" s="197"/>
      <c r="E14" s="197"/>
      <c r="F14" s="451"/>
      <c r="G14" s="452" t="s">
        <v>150</v>
      </c>
      <c r="H14" s="453"/>
      <c r="I14" s="454">
        <v>0.5</v>
      </c>
      <c r="J14" s="454">
        <v>0.4</v>
      </c>
      <c r="K14" s="456">
        <v>1</v>
      </c>
      <c r="L14" s="458" t="s">
        <v>151</v>
      </c>
      <c r="M14" s="458"/>
    </row>
    <row r="15" spans="1:13" ht="21.75" customHeight="1" x14ac:dyDescent="0.2">
      <c r="A15" s="180"/>
      <c r="B15" s="199"/>
      <c r="C15" s="197"/>
      <c r="D15" s="197"/>
      <c r="E15" s="197"/>
      <c r="F15" s="451"/>
      <c r="G15" s="452"/>
      <c r="H15" s="453"/>
      <c r="I15" s="455"/>
      <c r="J15" s="455"/>
      <c r="K15" s="457"/>
      <c r="L15" s="458"/>
      <c r="M15" s="458"/>
    </row>
    <row r="16" spans="1:13" ht="20.100000000000001" customHeight="1" x14ac:dyDescent="0.2">
      <c r="A16" s="180"/>
      <c r="B16" s="199"/>
      <c r="C16" s="197"/>
      <c r="D16" s="197"/>
      <c r="E16" s="197"/>
      <c r="F16" s="197"/>
    </row>
    <row r="17" spans="1:13" ht="9.9499999999999993" customHeight="1" x14ac:dyDescent="0.2">
      <c r="A17" s="428"/>
      <c r="B17" s="428"/>
      <c r="C17" s="428"/>
      <c r="D17" s="428"/>
      <c r="E17" s="428"/>
      <c r="F17" s="428"/>
      <c r="G17" s="428"/>
      <c r="H17" s="428"/>
      <c r="I17" s="428"/>
      <c r="J17" s="428"/>
      <c r="K17" s="428"/>
      <c r="L17" s="428"/>
      <c r="M17" s="428"/>
    </row>
    <row r="18" spans="1:13" s="110" customFormat="1" ht="20.100000000000001" customHeight="1" thickBot="1" x14ac:dyDescent="0.25">
      <c r="A18" s="408" t="s">
        <v>152</v>
      </c>
      <c r="B18" s="441"/>
      <c r="C18" s="441"/>
      <c r="D18" s="441"/>
      <c r="E18" s="441"/>
      <c r="F18" s="441"/>
      <c r="G18" s="441"/>
      <c r="H18" s="441"/>
      <c r="I18" s="441"/>
      <c r="J18" s="441"/>
      <c r="K18" s="441"/>
      <c r="L18" s="441"/>
      <c r="M18" s="441"/>
    </row>
    <row r="19" spans="1:13" ht="35.1" customHeight="1" x14ac:dyDescent="0.2">
      <c r="A19" s="200" t="s">
        <v>153</v>
      </c>
      <c r="B19" s="201" t="s">
        <v>154</v>
      </c>
      <c r="C19" s="201" t="s">
        <v>155</v>
      </c>
      <c r="D19" s="442" t="s">
        <v>156</v>
      </c>
      <c r="E19" s="443"/>
      <c r="F19" s="442" t="s">
        <v>157</v>
      </c>
      <c r="G19" s="444"/>
      <c r="H19" s="201" t="s">
        <v>158</v>
      </c>
      <c r="I19" s="442" t="s">
        <v>159</v>
      </c>
      <c r="J19" s="443"/>
      <c r="K19" s="201" t="s">
        <v>160</v>
      </c>
      <c r="L19" s="201" t="s">
        <v>161</v>
      </c>
      <c r="M19" s="202" t="s">
        <v>162</v>
      </c>
    </row>
    <row r="20" spans="1:13" s="189" customFormat="1" ht="11.25" x14ac:dyDescent="0.2">
      <c r="A20" s="203"/>
      <c r="B20" s="204" t="s">
        <v>163</v>
      </c>
      <c r="C20" s="204" t="s">
        <v>163</v>
      </c>
      <c r="D20" s="205" t="s">
        <v>128</v>
      </c>
      <c r="E20" s="206" t="s">
        <v>164</v>
      </c>
      <c r="F20" s="205" t="s">
        <v>165</v>
      </c>
      <c r="G20" s="206" t="s">
        <v>166</v>
      </c>
      <c r="H20" s="204" t="s">
        <v>164</v>
      </c>
      <c r="I20" s="205" t="s">
        <v>167</v>
      </c>
      <c r="J20" s="206" t="s">
        <v>153</v>
      </c>
      <c r="K20" s="204" t="s">
        <v>163</v>
      </c>
      <c r="L20" s="204" t="s">
        <v>163</v>
      </c>
      <c r="M20" s="207"/>
    </row>
    <row r="21" spans="1:13" ht="15" customHeight="1" x14ac:dyDescent="0.2">
      <c r="A21" s="208" t="s">
        <v>168</v>
      </c>
      <c r="B21" s="209"/>
      <c r="C21" s="210">
        <v>0</v>
      </c>
      <c r="D21" s="211" t="s">
        <v>169</v>
      </c>
      <c r="E21" s="212">
        <f t="shared" ref="E21:E52" si="0">IF(D21="","",VLOOKUP(D21,A$89:D$93,2,FALSE))</f>
        <v>0.1</v>
      </c>
      <c r="F21" s="213"/>
      <c r="G21" s="212">
        <v>0.4</v>
      </c>
      <c r="H21" s="214">
        <v>1</v>
      </c>
      <c r="I21" s="215" t="e">
        <f>(C21/B21)*E21*(F21/G21)*H21</f>
        <v>#DIV/0!</v>
      </c>
      <c r="J21" s="215" t="e">
        <f>SUM(I21:I23)</f>
        <v>#DIV/0!</v>
      </c>
      <c r="K21" s="216" t="e">
        <f>IF(J21&gt;=2%,B21,0)</f>
        <v>#DIV/0!</v>
      </c>
      <c r="L21" s="209"/>
      <c r="M21" s="217"/>
    </row>
    <row r="22" spans="1:13" ht="15" customHeight="1" x14ac:dyDescent="0.2">
      <c r="A22" s="218"/>
      <c r="B22" s="219"/>
      <c r="C22" s="220">
        <v>0</v>
      </c>
      <c r="D22" s="221" t="s">
        <v>170</v>
      </c>
      <c r="E22" s="222">
        <f t="shared" si="0"/>
        <v>0.5</v>
      </c>
      <c r="F22" s="223"/>
      <c r="G22" s="222">
        <f t="shared" ref="G22:G53" si="1">IF(D22="","",VLOOKUP(D22,A$89:D$93,3,FALSE))</f>
        <v>0.4</v>
      </c>
      <c r="H22" s="224">
        <f t="shared" ref="H22:H53" si="2">IF(D22="","",VLOOKUP(D22,A$89:D$93,4,FALSE))</f>
        <v>1</v>
      </c>
      <c r="I22" s="225" t="e">
        <f>(C22/B21)*E22*(F22/G22)*H22</f>
        <v>#DIV/0!</v>
      </c>
      <c r="J22" s="225"/>
      <c r="K22" s="226"/>
      <c r="L22" s="219"/>
      <c r="M22" s="227"/>
    </row>
    <row r="23" spans="1:13" ht="15" customHeight="1" x14ac:dyDescent="0.2">
      <c r="A23" s="228"/>
      <c r="B23" s="229"/>
      <c r="C23" s="230">
        <v>0</v>
      </c>
      <c r="D23" s="231" t="s">
        <v>170</v>
      </c>
      <c r="E23" s="232">
        <f t="shared" si="0"/>
        <v>0.5</v>
      </c>
      <c r="F23" s="233"/>
      <c r="G23" s="232">
        <f t="shared" si="1"/>
        <v>0.4</v>
      </c>
      <c r="H23" s="234">
        <f t="shared" si="2"/>
        <v>1</v>
      </c>
      <c r="I23" s="235" t="e">
        <f>(C23/B21)*E23*(F23/G23)*H23</f>
        <v>#DIV/0!</v>
      </c>
      <c r="J23" s="235"/>
      <c r="K23" s="236"/>
      <c r="L23" s="229"/>
      <c r="M23" s="237"/>
    </row>
    <row r="24" spans="1:13" ht="15" customHeight="1" x14ac:dyDescent="0.2">
      <c r="A24" s="238" t="s">
        <v>171</v>
      </c>
      <c r="B24" s="239"/>
      <c r="C24" s="240">
        <v>0</v>
      </c>
      <c r="D24" s="241" t="s">
        <v>172</v>
      </c>
      <c r="E24" s="242">
        <f t="shared" si="0"/>
        <v>0.5</v>
      </c>
      <c r="F24" s="243"/>
      <c r="G24" s="242">
        <f t="shared" si="1"/>
        <v>0.4</v>
      </c>
      <c r="H24" s="244">
        <f t="shared" si="2"/>
        <v>1</v>
      </c>
      <c r="I24" s="245" t="e">
        <f>(C24/B24)*E24*(F24/G24)*H24</f>
        <v>#DIV/0!</v>
      </c>
      <c r="J24" s="245" t="e">
        <f>SUM(I24:I26)</f>
        <v>#DIV/0!</v>
      </c>
      <c r="K24" s="246" t="e">
        <f>IF(J24&gt;=2%,B24,0)</f>
        <v>#DIV/0!</v>
      </c>
      <c r="L24" s="239"/>
      <c r="M24" s="247"/>
    </row>
    <row r="25" spans="1:13" ht="15" customHeight="1" x14ac:dyDescent="0.2">
      <c r="A25" s="218"/>
      <c r="B25" s="219"/>
      <c r="C25" s="220">
        <v>0</v>
      </c>
      <c r="D25" s="221" t="s">
        <v>172</v>
      </c>
      <c r="E25" s="222">
        <f t="shared" si="0"/>
        <v>0.5</v>
      </c>
      <c r="F25" s="223"/>
      <c r="G25" s="222">
        <f t="shared" si="1"/>
        <v>0.4</v>
      </c>
      <c r="H25" s="224">
        <f t="shared" si="2"/>
        <v>1</v>
      </c>
      <c r="I25" s="225" t="e">
        <f>(C25/B24)*E25*(F25/G25)*H25</f>
        <v>#DIV/0!</v>
      </c>
      <c r="J25" s="225"/>
      <c r="K25" s="226"/>
      <c r="L25" s="219"/>
      <c r="M25" s="227"/>
    </row>
    <row r="26" spans="1:13" ht="15" customHeight="1" x14ac:dyDescent="0.2">
      <c r="A26" s="248"/>
      <c r="B26" s="229"/>
      <c r="C26" s="230">
        <v>0</v>
      </c>
      <c r="D26" s="231" t="s">
        <v>172</v>
      </c>
      <c r="E26" s="232">
        <f t="shared" si="0"/>
        <v>0.5</v>
      </c>
      <c r="F26" s="233"/>
      <c r="G26" s="232">
        <f t="shared" si="1"/>
        <v>0.4</v>
      </c>
      <c r="H26" s="234">
        <f t="shared" si="2"/>
        <v>1</v>
      </c>
      <c r="I26" s="235" t="e">
        <f>(C26/B24)*E26*(F26/G26)*H26</f>
        <v>#DIV/0!</v>
      </c>
      <c r="J26" s="235"/>
      <c r="K26" s="236"/>
      <c r="L26" s="249"/>
      <c r="M26" s="250"/>
    </row>
    <row r="27" spans="1:13" ht="15" customHeight="1" x14ac:dyDescent="0.2">
      <c r="A27" s="238" t="s">
        <v>173</v>
      </c>
      <c r="B27" s="239"/>
      <c r="C27" s="240">
        <v>0</v>
      </c>
      <c r="D27" s="241" t="s">
        <v>172</v>
      </c>
      <c r="E27" s="242">
        <f t="shared" si="0"/>
        <v>0.5</v>
      </c>
      <c r="F27" s="243"/>
      <c r="G27" s="242">
        <f t="shared" si="1"/>
        <v>0.4</v>
      </c>
      <c r="H27" s="244">
        <f t="shared" si="2"/>
        <v>1</v>
      </c>
      <c r="I27" s="245" t="e">
        <f>(C27/B27)*E27*(F27/G27)*H27</f>
        <v>#DIV/0!</v>
      </c>
      <c r="J27" s="245" t="e">
        <f>SUM(I27:I29)</f>
        <v>#DIV/0!</v>
      </c>
      <c r="K27" s="246" t="e">
        <f>IF(J27&gt;=2%,B27,0)</f>
        <v>#DIV/0!</v>
      </c>
      <c r="L27" s="239"/>
      <c r="M27" s="247"/>
    </row>
    <row r="28" spans="1:13" ht="15" customHeight="1" x14ac:dyDescent="0.2">
      <c r="A28" s="218"/>
      <c r="B28" s="219"/>
      <c r="C28" s="220">
        <v>0</v>
      </c>
      <c r="D28" s="221" t="s">
        <v>172</v>
      </c>
      <c r="E28" s="222">
        <f t="shared" si="0"/>
        <v>0.5</v>
      </c>
      <c r="F28" s="223"/>
      <c r="G28" s="222">
        <f t="shared" si="1"/>
        <v>0.4</v>
      </c>
      <c r="H28" s="224">
        <f t="shared" si="2"/>
        <v>1</v>
      </c>
      <c r="I28" s="225" t="e">
        <f>(C28/B27)*E28*(F28/G28)*H28</f>
        <v>#DIV/0!</v>
      </c>
      <c r="J28" s="225"/>
      <c r="K28" s="226"/>
      <c r="L28" s="219"/>
      <c r="M28" s="227"/>
    </row>
    <row r="29" spans="1:13" ht="15" customHeight="1" x14ac:dyDescent="0.2">
      <c r="A29" s="251"/>
      <c r="B29" s="229"/>
      <c r="C29" s="230">
        <v>0</v>
      </c>
      <c r="D29" s="231" t="s">
        <v>172</v>
      </c>
      <c r="E29" s="232">
        <f t="shared" si="0"/>
        <v>0.5</v>
      </c>
      <c r="F29" s="233"/>
      <c r="G29" s="232">
        <f t="shared" si="1"/>
        <v>0.4</v>
      </c>
      <c r="H29" s="234">
        <f t="shared" si="2"/>
        <v>1</v>
      </c>
      <c r="I29" s="235" t="e">
        <f>(C29/B27)*E29*(F29/G29)*H29</f>
        <v>#DIV/0!</v>
      </c>
      <c r="J29" s="235"/>
      <c r="K29" s="236"/>
      <c r="L29" s="249"/>
      <c r="M29" s="250"/>
    </row>
    <row r="30" spans="1:13" ht="15" customHeight="1" x14ac:dyDescent="0.2">
      <c r="A30" s="238" t="s">
        <v>174</v>
      </c>
      <c r="B30" s="239"/>
      <c r="C30" s="240">
        <v>0</v>
      </c>
      <c r="D30" s="241" t="s">
        <v>172</v>
      </c>
      <c r="E30" s="242">
        <f t="shared" si="0"/>
        <v>0.5</v>
      </c>
      <c r="F30" s="243"/>
      <c r="G30" s="242">
        <f t="shared" si="1"/>
        <v>0.4</v>
      </c>
      <c r="H30" s="244">
        <f t="shared" si="2"/>
        <v>1</v>
      </c>
      <c r="I30" s="245" t="e">
        <f>(C30/B30)*E30*(F30/G30)*H30</f>
        <v>#DIV/0!</v>
      </c>
      <c r="J30" s="245" t="e">
        <f>SUM(I30:I32)</f>
        <v>#DIV/0!</v>
      </c>
      <c r="K30" s="246" t="e">
        <f>IF(J30&gt;=2%,B30,0)</f>
        <v>#DIV/0!</v>
      </c>
      <c r="L30" s="239"/>
      <c r="M30" s="247"/>
    </row>
    <row r="31" spans="1:13" ht="15" customHeight="1" x14ac:dyDescent="0.2">
      <c r="A31" s="218"/>
      <c r="B31" s="219"/>
      <c r="C31" s="220">
        <v>0</v>
      </c>
      <c r="D31" s="221" t="s">
        <v>172</v>
      </c>
      <c r="E31" s="222">
        <f t="shared" si="0"/>
        <v>0.5</v>
      </c>
      <c r="F31" s="223"/>
      <c r="G31" s="222">
        <f t="shared" si="1"/>
        <v>0.4</v>
      </c>
      <c r="H31" s="224">
        <f t="shared" si="2"/>
        <v>1</v>
      </c>
      <c r="I31" s="225" t="e">
        <f>(C31/B30)*E31*(F31/G31)*H31</f>
        <v>#DIV/0!</v>
      </c>
      <c r="J31" s="225"/>
      <c r="K31" s="226"/>
      <c r="L31" s="219"/>
      <c r="M31" s="227"/>
    </row>
    <row r="32" spans="1:13" ht="15" customHeight="1" x14ac:dyDescent="0.2">
      <c r="A32" s="251"/>
      <c r="B32" s="229"/>
      <c r="C32" s="230">
        <v>0</v>
      </c>
      <c r="D32" s="231" t="s">
        <v>172</v>
      </c>
      <c r="E32" s="232">
        <f t="shared" si="0"/>
        <v>0.5</v>
      </c>
      <c r="F32" s="233"/>
      <c r="G32" s="232">
        <f t="shared" si="1"/>
        <v>0.4</v>
      </c>
      <c r="H32" s="234">
        <f t="shared" si="2"/>
        <v>1</v>
      </c>
      <c r="I32" s="235" t="e">
        <f>(C32/B30)*E32*(F32/G32)*H32</f>
        <v>#DIV/0!</v>
      </c>
      <c r="J32" s="235"/>
      <c r="K32" s="236"/>
      <c r="L32" s="249"/>
      <c r="M32" s="250"/>
    </row>
    <row r="33" spans="1:13" ht="15" customHeight="1" x14ac:dyDescent="0.2">
      <c r="A33" s="238" t="s">
        <v>175</v>
      </c>
      <c r="B33" s="239"/>
      <c r="C33" s="240">
        <v>0</v>
      </c>
      <c r="D33" s="241" t="s">
        <v>172</v>
      </c>
      <c r="E33" s="242">
        <f t="shared" si="0"/>
        <v>0.5</v>
      </c>
      <c r="F33" s="243"/>
      <c r="G33" s="242">
        <f t="shared" si="1"/>
        <v>0.4</v>
      </c>
      <c r="H33" s="244">
        <f t="shared" si="2"/>
        <v>1</v>
      </c>
      <c r="I33" s="245" t="e">
        <f>(C33/B33)*E33*(F33/G33)*H33</f>
        <v>#DIV/0!</v>
      </c>
      <c r="J33" s="245" t="e">
        <f>SUM(I33:I35)</f>
        <v>#DIV/0!</v>
      </c>
      <c r="K33" s="246" t="e">
        <f>IF(J33&gt;=2%,B33,0)</f>
        <v>#DIV/0!</v>
      </c>
      <c r="L33" s="239"/>
      <c r="M33" s="247"/>
    </row>
    <row r="34" spans="1:13" ht="15" customHeight="1" x14ac:dyDescent="0.2">
      <c r="A34" s="218"/>
      <c r="B34" s="219"/>
      <c r="C34" s="220">
        <v>0</v>
      </c>
      <c r="D34" s="221" t="s">
        <v>172</v>
      </c>
      <c r="E34" s="222">
        <f t="shared" si="0"/>
        <v>0.5</v>
      </c>
      <c r="F34" s="223"/>
      <c r="G34" s="222">
        <f t="shared" si="1"/>
        <v>0.4</v>
      </c>
      <c r="H34" s="224">
        <f t="shared" si="2"/>
        <v>1</v>
      </c>
      <c r="I34" s="225" t="e">
        <f>(C34/B33)*E34*(F34/G34)*H34</f>
        <v>#DIV/0!</v>
      </c>
      <c r="J34" s="225"/>
      <c r="K34" s="226"/>
      <c r="L34" s="219"/>
      <c r="M34" s="227"/>
    </row>
    <row r="35" spans="1:13" ht="15" customHeight="1" x14ac:dyDescent="0.2">
      <c r="A35" s="251"/>
      <c r="B35" s="229"/>
      <c r="C35" s="230">
        <v>0</v>
      </c>
      <c r="D35" s="231" t="s">
        <v>172</v>
      </c>
      <c r="E35" s="232">
        <f t="shared" si="0"/>
        <v>0.5</v>
      </c>
      <c r="F35" s="233"/>
      <c r="G35" s="232">
        <f t="shared" si="1"/>
        <v>0.4</v>
      </c>
      <c r="H35" s="234">
        <f t="shared" si="2"/>
        <v>1</v>
      </c>
      <c r="I35" s="235" t="e">
        <f>(C35/B33)*E35*(F35/G35)*H35</f>
        <v>#DIV/0!</v>
      </c>
      <c r="J35" s="235"/>
      <c r="K35" s="236"/>
      <c r="L35" s="249"/>
      <c r="M35" s="250"/>
    </row>
    <row r="36" spans="1:13" ht="15" customHeight="1" x14ac:dyDescent="0.2">
      <c r="A36" s="238" t="s">
        <v>176</v>
      </c>
      <c r="B36" s="239"/>
      <c r="C36" s="240">
        <v>0</v>
      </c>
      <c r="D36" s="241" t="s">
        <v>172</v>
      </c>
      <c r="E36" s="242">
        <f t="shared" si="0"/>
        <v>0.5</v>
      </c>
      <c r="F36" s="243"/>
      <c r="G36" s="242">
        <f t="shared" si="1"/>
        <v>0.4</v>
      </c>
      <c r="H36" s="244">
        <f t="shared" si="2"/>
        <v>1</v>
      </c>
      <c r="I36" s="245" t="e">
        <f>(C36/B36)*E36*(F36/G36)*H36</f>
        <v>#DIV/0!</v>
      </c>
      <c r="J36" s="245" t="e">
        <f>SUM(I36:I38)</f>
        <v>#DIV/0!</v>
      </c>
      <c r="K36" s="246" t="e">
        <f>IF(J36&gt;=2%,B36,0)</f>
        <v>#DIV/0!</v>
      </c>
      <c r="L36" s="239"/>
      <c r="M36" s="247"/>
    </row>
    <row r="37" spans="1:13" ht="15" customHeight="1" x14ac:dyDescent="0.2">
      <c r="A37" s="218"/>
      <c r="B37" s="219"/>
      <c r="C37" s="220">
        <v>0</v>
      </c>
      <c r="D37" s="221" t="s">
        <v>172</v>
      </c>
      <c r="E37" s="222">
        <f t="shared" si="0"/>
        <v>0.5</v>
      </c>
      <c r="F37" s="223"/>
      <c r="G37" s="222">
        <f t="shared" si="1"/>
        <v>0.4</v>
      </c>
      <c r="H37" s="224">
        <f t="shared" si="2"/>
        <v>1</v>
      </c>
      <c r="I37" s="225" t="e">
        <f>(C37/B36)*E37*(F37/G37)*H37</f>
        <v>#DIV/0!</v>
      </c>
      <c r="J37" s="225"/>
      <c r="K37" s="226"/>
      <c r="L37" s="219"/>
      <c r="M37" s="227"/>
    </row>
    <row r="38" spans="1:13" ht="15" customHeight="1" x14ac:dyDescent="0.2">
      <c r="A38" s="251"/>
      <c r="B38" s="229"/>
      <c r="C38" s="230">
        <v>0</v>
      </c>
      <c r="D38" s="231" t="s">
        <v>172</v>
      </c>
      <c r="E38" s="232">
        <f t="shared" si="0"/>
        <v>0.5</v>
      </c>
      <c r="F38" s="233"/>
      <c r="G38" s="232">
        <f t="shared" si="1"/>
        <v>0.4</v>
      </c>
      <c r="H38" s="234">
        <f t="shared" si="2"/>
        <v>1</v>
      </c>
      <c r="I38" s="235" t="e">
        <f>(C38/B36)*E38*(F38/G38)*H38</f>
        <v>#DIV/0!</v>
      </c>
      <c r="J38" s="235"/>
      <c r="K38" s="236"/>
      <c r="L38" s="249"/>
      <c r="M38" s="250"/>
    </row>
    <row r="39" spans="1:13" ht="15" customHeight="1" x14ac:dyDescent="0.2">
      <c r="A39" s="238" t="s">
        <v>177</v>
      </c>
      <c r="B39" s="239"/>
      <c r="C39" s="240">
        <v>0</v>
      </c>
      <c r="D39" s="241" t="s">
        <v>172</v>
      </c>
      <c r="E39" s="242">
        <f t="shared" si="0"/>
        <v>0.5</v>
      </c>
      <c r="F39" s="243"/>
      <c r="G39" s="242">
        <f t="shared" si="1"/>
        <v>0.4</v>
      </c>
      <c r="H39" s="244">
        <f t="shared" si="2"/>
        <v>1</v>
      </c>
      <c r="I39" s="245" t="e">
        <f>(C39/B39)*E39*(F39/G39)*H39</f>
        <v>#DIV/0!</v>
      </c>
      <c r="J39" s="245" t="e">
        <f>SUM(I39:I41)</f>
        <v>#DIV/0!</v>
      </c>
      <c r="K39" s="246" t="e">
        <f>IF(J39&gt;=2%,B39,0)</f>
        <v>#DIV/0!</v>
      </c>
      <c r="L39" s="239"/>
      <c r="M39" s="247"/>
    </row>
    <row r="40" spans="1:13" ht="15" customHeight="1" x14ac:dyDescent="0.2">
      <c r="A40" s="218"/>
      <c r="B40" s="219"/>
      <c r="C40" s="220">
        <v>0</v>
      </c>
      <c r="D40" s="221" t="s">
        <v>172</v>
      </c>
      <c r="E40" s="222">
        <f t="shared" si="0"/>
        <v>0.5</v>
      </c>
      <c r="F40" s="223"/>
      <c r="G40" s="222">
        <f t="shared" si="1"/>
        <v>0.4</v>
      </c>
      <c r="H40" s="224">
        <f t="shared" si="2"/>
        <v>1</v>
      </c>
      <c r="I40" s="225" t="e">
        <f>(C40/B39)*E40*(F40/G40)*H40</f>
        <v>#DIV/0!</v>
      </c>
      <c r="J40" s="225"/>
      <c r="K40" s="226"/>
      <c r="L40" s="219"/>
      <c r="M40" s="227"/>
    </row>
    <row r="41" spans="1:13" ht="15" customHeight="1" x14ac:dyDescent="0.2">
      <c r="A41" s="251"/>
      <c r="B41" s="229"/>
      <c r="C41" s="230">
        <v>0</v>
      </c>
      <c r="D41" s="231" t="s">
        <v>172</v>
      </c>
      <c r="E41" s="232">
        <f t="shared" si="0"/>
        <v>0.5</v>
      </c>
      <c r="F41" s="233"/>
      <c r="G41" s="232">
        <f t="shared" si="1"/>
        <v>0.4</v>
      </c>
      <c r="H41" s="234">
        <f t="shared" si="2"/>
        <v>1</v>
      </c>
      <c r="I41" s="235" t="e">
        <f>(C41/B39)*E41*(F41/G41)*H41</f>
        <v>#DIV/0!</v>
      </c>
      <c r="J41" s="235"/>
      <c r="K41" s="236"/>
      <c r="L41" s="249"/>
      <c r="M41" s="250"/>
    </row>
    <row r="42" spans="1:13" ht="15" customHeight="1" x14ac:dyDescent="0.2">
      <c r="A42" s="238" t="s">
        <v>178</v>
      </c>
      <c r="B42" s="239"/>
      <c r="C42" s="240">
        <v>0</v>
      </c>
      <c r="D42" s="211" t="s">
        <v>172</v>
      </c>
      <c r="E42" s="242">
        <f t="shared" si="0"/>
        <v>0.5</v>
      </c>
      <c r="F42" s="243"/>
      <c r="G42" s="242">
        <f t="shared" si="1"/>
        <v>0.4</v>
      </c>
      <c r="H42" s="244">
        <f t="shared" si="2"/>
        <v>1</v>
      </c>
      <c r="I42" s="245" t="e">
        <f>(C42/B42)*E42*(F42/G42)*H42</f>
        <v>#DIV/0!</v>
      </c>
      <c r="J42" s="245" t="e">
        <f>SUM(I42:I44)</f>
        <v>#DIV/0!</v>
      </c>
      <c r="K42" s="246" t="e">
        <f>IF(J42&gt;=2%,B42,0)</f>
        <v>#DIV/0!</v>
      </c>
      <c r="L42" s="239"/>
      <c r="M42" s="247"/>
    </row>
    <row r="43" spans="1:13" ht="15" customHeight="1" x14ac:dyDescent="0.2">
      <c r="A43" s="218"/>
      <c r="B43" s="219"/>
      <c r="C43" s="220">
        <v>0</v>
      </c>
      <c r="D43" s="221" t="s">
        <v>172</v>
      </c>
      <c r="E43" s="222">
        <f t="shared" si="0"/>
        <v>0.5</v>
      </c>
      <c r="F43" s="223"/>
      <c r="G43" s="222">
        <f t="shared" si="1"/>
        <v>0.4</v>
      </c>
      <c r="H43" s="224">
        <f t="shared" si="2"/>
        <v>1</v>
      </c>
      <c r="I43" s="225" t="e">
        <f>(C43/B42)*E43*(F43/G43)*H43</f>
        <v>#DIV/0!</v>
      </c>
      <c r="J43" s="225"/>
      <c r="K43" s="226"/>
      <c r="L43" s="219"/>
      <c r="M43" s="227"/>
    </row>
    <row r="44" spans="1:13" ht="15" customHeight="1" x14ac:dyDescent="0.2">
      <c r="A44" s="251"/>
      <c r="B44" s="229"/>
      <c r="C44" s="230">
        <v>0</v>
      </c>
      <c r="D44" s="231" t="s">
        <v>172</v>
      </c>
      <c r="E44" s="232">
        <f t="shared" si="0"/>
        <v>0.5</v>
      </c>
      <c r="F44" s="233"/>
      <c r="G44" s="232">
        <f t="shared" si="1"/>
        <v>0.4</v>
      </c>
      <c r="H44" s="234">
        <f t="shared" si="2"/>
        <v>1</v>
      </c>
      <c r="I44" s="235" t="e">
        <f>(C44/B42)*E44*(F44/G44)*H44</f>
        <v>#DIV/0!</v>
      </c>
      <c r="J44" s="235"/>
      <c r="K44" s="236"/>
      <c r="L44" s="249"/>
      <c r="M44" s="250"/>
    </row>
    <row r="45" spans="1:13" ht="15" customHeight="1" x14ac:dyDescent="0.2">
      <c r="A45" s="238" t="s">
        <v>179</v>
      </c>
      <c r="B45" s="239"/>
      <c r="C45" s="240">
        <v>0</v>
      </c>
      <c r="D45" s="211" t="s">
        <v>172</v>
      </c>
      <c r="E45" s="242">
        <f t="shared" si="0"/>
        <v>0.5</v>
      </c>
      <c r="F45" s="243"/>
      <c r="G45" s="242">
        <f t="shared" si="1"/>
        <v>0.4</v>
      </c>
      <c r="H45" s="244">
        <f t="shared" si="2"/>
        <v>1</v>
      </c>
      <c r="I45" s="245" t="e">
        <f>(C45/B45)*E45*(F45/G45)*H45</f>
        <v>#DIV/0!</v>
      </c>
      <c r="J45" s="245" t="e">
        <f>SUM(I45:I47)</f>
        <v>#DIV/0!</v>
      </c>
      <c r="K45" s="246" t="e">
        <f>IF(J45&gt;=2%,B45,0)</f>
        <v>#DIV/0!</v>
      </c>
      <c r="L45" s="239"/>
      <c r="M45" s="247"/>
    </row>
    <row r="46" spans="1:13" ht="15" customHeight="1" x14ac:dyDescent="0.2">
      <c r="A46" s="218"/>
      <c r="B46" s="219"/>
      <c r="C46" s="220">
        <v>0</v>
      </c>
      <c r="D46" s="221" t="s">
        <v>172</v>
      </c>
      <c r="E46" s="222">
        <f t="shared" si="0"/>
        <v>0.5</v>
      </c>
      <c r="F46" s="223"/>
      <c r="G46" s="222">
        <f t="shared" si="1"/>
        <v>0.4</v>
      </c>
      <c r="H46" s="224">
        <f t="shared" si="2"/>
        <v>1</v>
      </c>
      <c r="I46" s="225" t="e">
        <f>(C46/B45)*E46*(F46/G46)*H46</f>
        <v>#DIV/0!</v>
      </c>
      <c r="J46" s="225"/>
      <c r="K46" s="226"/>
      <c r="L46" s="219"/>
      <c r="M46" s="227"/>
    </row>
    <row r="47" spans="1:13" ht="15" customHeight="1" x14ac:dyDescent="0.2">
      <c r="A47" s="251"/>
      <c r="B47" s="229"/>
      <c r="C47" s="230">
        <v>0</v>
      </c>
      <c r="D47" s="231" t="s">
        <v>172</v>
      </c>
      <c r="E47" s="232">
        <f t="shared" si="0"/>
        <v>0.5</v>
      </c>
      <c r="F47" s="233"/>
      <c r="G47" s="232">
        <f t="shared" si="1"/>
        <v>0.4</v>
      </c>
      <c r="H47" s="234">
        <f t="shared" si="2"/>
        <v>1</v>
      </c>
      <c r="I47" s="235" t="e">
        <f>(C47/B45)*E47*(F47/G47)*H47</f>
        <v>#DIV/0!</v>
      </c>
      <c r="J47" s="235"/>
      <c r="K47" s="236"/>
      <c r="L47" s="249"/>
      <c r="M47" s="250"/>
    </row>
    <row r="48" spans="1:13" ht="15" customHeight="1" x14ac:dyDescent="0.2">
      <c r="A48" s="238" t="s">
        <v>110</v>
      </c>
      <c r="B48" s="239"/>
      <c r="C48" s="240">
        <v>0</v>
      </c>
      <c r="D48" s="211" t="s">
        <v>172</v>
      </c>
      <c r="E48" s="242">
        <f t="shared" si="0"/>
        <v>0.5</v>
      </c>
      <c r="F48" s="243"/>
      <c r="G48" s="242">
        <f t="shared" si="1"/>
        <v>0.4</v>
      </c>
      <c r="H48" s="244">
        <f t="shared" si="2"/>
        <v>1</v>
      </c>
      <c r="I48" s="245" t="e">
        <f>(C48/B48)*E48*(F48/G48)*H48</f>
        <v>#DIV/0!</v>
      </c>
      <c r="J48" s="245" t="e">
        <f>SUM(I48:I50)</f>
        <v>#DIV/0!</v>
      </c>
      <c r="K48" s="246" t="e">
        <f>IF(J48&gt;=2%,B48,0)</f>
        <v>#DIV/0!</v>
      </c>
      <c r="L48" s="239"/>
      <c r="M48" s="247"/>
    </row>
    <row r="49" spans="1:13" ht="15" customHeight="1" x14ac:dyDescent="0.2">
      <c r="A49" s="218"/>
      <c r="B49" s="219"/>
      <c r="C49" s="220">
        <v>0</v>
      </c>
      <c r="D49" s="221" t="s">
        <v>172</v>
      </c>
      <c r="E49" s="222">
        <f t="shared" si="0"/>
        <v>0.5</v>
      </c>
      <c r="F49" s="223"/>
      <c r="G49" s="222">
        <f t="shared" si="1"/>
        <v>0.4</v>
      </c>
      <c r="H49" s="224">
        <f t="shared" si="2"/>
        <v>1</v>
      </c>
      <c r="I49" s="225" t="e">
        <f>(C49/B48)*E49*(F49/G49)*H49</f>
        <v>#DIV/0!</v>
      </c>
      <c r="J49" s="225"/>
      <c r="K49" s="226"/>
      <c r="L49" s="219"/>
      <c r="M49" s="227"/>
    </row>
    <row r="50" spans="1:13" ht="15" customHeight="1" x14ac:dyDescent="0.2">
      <c r="A50" s="251"/>
      <c r="B50" s="229"/>
      <c r="C50" s="230">
        <v>0</v>
      </c>
      <c r="D50" s="231" t="s">
        <v>172</v>
      </c>
      <c r="E50" s="232">
        <f t="shared" si="0"/>
        <v>0.5</v>
      </c>
      <c r="F50" s="233"/>
      <c r="G50" s="232">
        <f t="shared" si="1"/>
        <v>0.4</v>
      </c>
      <c r="H50" s="234">
        <f t="shared" si="2"/>
        <v>1</v>
      </c>
      <c r="I50" s="235" t="e">
        <f>(C50/B48)*E50*(F50/G50)*H50</f>
        <v>#DIV/0!</v>
      </c>
      <c r="J50" s="235"/>
      <c r="K50" s="236"/>
      <c r="L50" s="249"/>
      <c r="M50" s="250"/>
    </row>
    <row r="51" spans="1:13" ht="15" customHeight="1" x14ac:dyDescent="0.2">
      <c r="A51" s="238" t="s">
        <v>180</v>
      </c>
      <c r="B51" s="239"/>
      <c r="C51" s="240">
        <v>0</v>
      </c>
      <c r="D51" s="211" t="s">
        <v>172</v>
      </c>
      <c r="E51" s="242">
        <f t="shared" si="0"/>
        <v>0.5</v>
      </c>
      <c r="F51" s="243"/>
      <c r="G51" s="242">
        <f t="shared" si="1"/>
        <v>0.4</v>
      </c>
      <c r="H51" s="244">
        <f t="shared" si="2"/>
        <v>1</v>
      </c>
      <c r="I51" s="245" t="e">
        <f>(C51/B51)*E51*(F51/G51)*H51</f>
        <v>#DIV/0!</v>
      </c>
      <c r="J51" s="245" t="e">
        <f>SUM(I51:I53)</f>
        <v>#DIV/0!</v>
      </c>
      <c r="K51" s="246" t="e">
        <f>IF(J51&gt;=2%,B51,0)</f>
        <v>#DIV/0!</v>
      </c>
      <c r="L51" s="239"/>
      <c r="M51" s="247"/>
    </row>
    <row r="52" spans="1:13" ht="15" customHeight="1" x14ac:dyDescent="0.2">
      <c r="A52" s="218"/>
      <c r="B52" s="219"/>
      <c r="C52" s="220">
        <v>0</v>
      </c>
      <c r="D52" s="221" t="s">
        <v>172</v>
      </c>
      <c r="E52" s="222">
        <f t="shared" si="0"/>
        <v>0.5</v>
      </c>
      <c r="F52" s="223"/>
      <c r="G52" s="222">
        <f t="shared" si="1"/>
        <v>0.4</v>
      </c>
      <c r="H52" s="224">
        <f t="shared" si="2"/>
        <v>1</v>
      </c>
      <c r="I52" s="225" t="e">
        <f>(C52/B51)*E52*(F52/G52)*H52</f>
        <v>#DIV/0!</v>
      </c>
      <c r="J52" s="225"/>
      <c r="K52" s="226"/>
      <c r="L52" s="219"/>
      <c r="M52" s="227"/>
    </row>
    <row r="53" spans="1:13" ht="15" customHeight="1" x14ac:dyDescent="0.2">
      <c r="A53" s="251"/>
      <c r="B53" s="229"/>
      <c r="C53" s="230">
        <v>0</v>
      </c>
      <c r="D53" s="231" t="s">
        <v>172</v>
      </c>
      <c r="E53" s="232">
        <f t="shared" ref="E53:E80" si="3">IF(D53="","",VLOOKUP(D53,A$89:D$93,2,FALSE))</f>
        <v>0.5</v>
      </c>
      <c r="F53" s="233"/>
      <c r="G53" s="232">
        <f t="shared" si="1"/>
        <v>0.4</v>
      </c>
      <c r="H53" s="234">
        <f t="shared" si="2"/>
        <v>1</v>
      </c>
      <c r="I53" s="235" t="e">
        <f>(C53/B51)*E53*(F53/G53)*H53</f>
        <v>#DIV/0!</v>
      </c>
      <c r="J53" s="235"/>
      <c r="K53" s="236"/>
      <c r="L53" s="249"/>
      <c r="M53" s="250"/>
    </row>
    <row r="54" spans="1:13" ht="15" customHeight="1" x14ac:dyDescent="0.2">
      <c r="A54" s="238" t="s">
        <v>181</v>
      </c>
      <c r="B54" s="239"/>
      <c r="C54" s="240">
        <v>0</v>
      </c>
      <c r="D54" s="211" t="s">
        <v>172</v>
      </c>
      <c r="E54" s="242">
        <f t="shared" si="3"/>
        <v>0.5</v>
      </c>
      <c r="F54" s="243"/>
      <c r="G54" s="242">
        <f t="shared" ref="G54:G80" si="4">IF(D54="","",VLOOKUP(D54,A$89:D$93,3,FALSE))</f>
        <v>0.4</v>
      </c>
      <c r="H54" s="244">
        <f t="shared" ref="H54:H80" si="5">IF(D54="","",VLOOKUP(D54,A$89:D$93,4,FALSE))</f>
        <v>1</v>
      </c>
      <c r="I54" s="245" t="e">
        <f>(C54/B54)*E54*(F54/G54)*H54</f>
        <v>#DIV/0!</v>
      </c>
      <c r="J54" s="245" t="e">
        <f>SUM(I54:I56)</f>
        <v>#DIV/0!</v>
      </c>
      <c r="K54" s="246" t="e">
        <f>IF(J54&gt;=2%,B54,0)</f>
        <v>#DIV/0!</v>
      </c>
      <c r="L54" s="239"/>
      <c r="M54" s="247"/>
    </row>
    <row r="55" spans="1:13" ht="15" customHeight="1" x14ac:dyDescent="0.2">
      <c r="A55" s="218"/>
      <c r="B55" s="219"/>
      <c r="C55" s="220">
        <v>0</v>
      </c>
      <c r="D55" s="221" t="s">
        <v>172</v>
      </c>
      <c r="E55" s="222">
        <f t="shared" si="3"/>
        <v>0.5</v>
      </c>
      <c r="F55" s="223"/>
      <c r="G55" s="222">
        <f t="shared" si="4"/>
        <v>0.4</v>
      </c>
      <c r="H55" s="224">
        <f t="shared" si="5"/>
        <v>1</v>
      </c>
      <c r="I55" s="225" t="e">
        <f>(C55/B54)*E55*(F55/G55)*H55</f>
        <v>#DIV/0!</v>
      </c>
      <c r="J55" s="225"/>
      <c r="K55" s="226"/>
      <c r="L55" s="219"/>
      <c r="M55" s="227"/>
    </row>
    <row r="56" spans="1:13" ht="15" customHeight="1" x14ac:dyDescent="0.2">
      <c r="A56" s="251"/>
      <c r="B56" s="229"/>
      <c r="C56" s="230">
        <v>0</v>
      </c>
      <c r="D56" s="231" t="s">
        <v>172</v>
      </c>
      <c r="E56" s="232">
        <f t="shared" si="3"/>
        <v>0.5</v>
      </c>
      <c r="F56" s="233"/>
      <c r="G56" s="232">
        <f t="shared" si="4"/>
        <v>0.4</v>
      </c>
      <c r="H56" s="234">
        <f t="shared" si="5"/>
        <v>1</v>
      </c>
      <c r="I56" s="235" t="e">
        <f>(C56/B54)*E56*(F56/G56)*H56</f>
        <v>#DIV/0!</v>
      </c>
      <c r="J56" s="235"/>
      <c r="K56" s="236"/>
      <c r="L56" s="249"/>
      <c r="M56" s="250"/>
    </row>
    <row r="57" spans="1:13" s="350" customFormat="1" ht="15" customHeight="1" x14ac:dyDescent="0.2">
      <c r="A57" s="238" t="s">
        <v>182</v>
      </c>
      <c r="B57" s="239"/>
      <c r="C57" s="240">
        <v>0</v>
      </c>
      <c r="D57" s="211" t="s">
        <v>172</v>
      </c>
      <c r="E57" s="242">
        <f t="shared" si="3"/>
        <v>0.5</v>
      </c>
      <c r="F57" s="243"/>
      <c r="G57" s="242">
        <f t="shared" si="4"/>
        <v>0.4</v>
      </c>
      <c r="H57" s="244">
        <f t="shared" si="5"/>
        <v>1</v>
      </c>
      <c r="I57" s="245" t="e">
        <f>(C57/B57)*E57*(F57/G57)*H57</f>
        <v>#DIV/0!</v>
      </c>
      <c r="J57" s="245" t="e">
        <f>SUM(I57:I59)</f>
        <v>#DIV/0!</v>
      </c>
      <c r="K57" s="246" t="e">
        <f>IF(J57&gt;=2%,B57,0)</f>
        <v>#DIV/0!</v>
      </c>
      <c r="L57" s="239"/>
      <c r="M57" s="247"/>
    </row>
    <row r="58" spans="1:13" s="350" customFormat="1" ht="15" customHeight="1" x14ac:dyDescent="0.2">
      <c r="A58" s="218"/>
      <c r="B58" s="219"/>
      <c r="C58" s="220">
        <v>0</v>
      </c>
      <c r="D58" s="221" t="s">
        <v>172</v>
      </c>
      <c r="E58" s="222">
        <f t="shared" si="3"/>
        <v>0.5</v>
      </c>
      <c r="F58" s="223"/>
      <c r="G58" s="222">
        <f t="shared" si="4"/>
        <v>0.4</v>
      </c>
      <c r="H58" s="224">
        <f t="shared" si="5"/>
        <v>1</v>
      </c>
      <c r="I58" s="225" t="e">
        <f>(C58/B57)*E58*(F58/G58)*H58</f>
        <v>#DIV/0!</v>
      </c>
      <c r="J58" s="225"/>
      <c r="K58" s="226"/>
      <c r="L58" s="219"/>
      <c r="M58" s="227"/>
    </row>
    <row r="59" spans="1:13" s="350" customFormat="1" ht="15" customHeight="1" x14ac:dyDescent="0.2">
      <c r="A59" s="251"/>
      <c r="B59" s="229"/>
      <c r="C59" s="230">
        <v>0</v>
      </c>
      <c r="D59" s="231" t="s">
        <v>172</v>
      </c>
      <c r="E59" s="232">
        <f t="shared" si="3"/>
        <v>0.5</v>
      </c>
      <c r="F59" s="233"/>
      <c r="G59" s="232">
        <f t="shared" si="4"/>
        <v>0.4</v>
      </c>
      <c r="H59" s="234">
        <f t="shared" si="5"/>
        <v>1</v>
      </c>
      <c r="I59" s="235" t="e">
        <f>(C59/B57)*E59*(F59/G59)*H59</f>
        <v>#DIV/0!</v>
      </c>
      <c r="J59" s="235"/>
      <c r="K59" s="236"/>
      <c r="L59" s="249"/>
      <c r="M59" s="250"/>
    </row>
    <row r="60" spans="1:13" s="350" customFormat="1" ht="15" customHeight="1" x14ac:dyDescent="0.2">
      <c r="A60" s="238" t="s">
        <v>183</v>
      </c>
      <c r="B60" s="239"/>
      <c r="C60" s="240">
        <v>0</v>
      </c>
      <c r="D60" s="211" t="s">
        <v>172</v>
      </c>
      <c r="E60" s="242">
        <f t="shared" si="3"/>
        <v>0.5</v>
      </c>
      <c r="F60" s="243"/>
      <c r="G60" s="242">
        <f t="shared" si="4"/>
        <v>0.4</v>
      </c>
      <c r="H60" s="244">
        <f t="shared" si="5"/>
        <v>1</v>
      </c>
      <c r="I60" s="245" t="e">
        <f>(C60/B60)*E60*(F60/G60)*H60</f>
        <v>#DIV/0!</v>
      </c>
      <c r="J60" s="245" t="e">
        <f>SUM(I60:I62)</f>
        <v>#DIV/0!</v>
      </c>
      <c r="K60" s="246" t="e">
        <f>IF(J60&gt;=2%,B60,0)</f>
        <v>#DIV/0!</v>
      </c>
      <c r="L60" s="239"/>
      <c r="M60" s="247"/>
    </row>
    <row r="61" spans="1:13" s="350" customFormat="1" ht="15" customHeight="1" x14ac:dyDescent="0.2">
      <c r="A61" s="218"/>
      <c r="B61" s="219"/>
      <c r="C61" s="220">
        <v>0</v>
      </c>
      <c r="D61" s="221" t="s">
        <v>172</v>
      </c>
      <c r="E61" s="222">
        <f t="shared" si="3"/>
        <v>0.5</v>
      </c>
      <c r="F61" s="223"/>
      <c r="G61" s="222">
        <f t="shared" si="4"/>
        <v>0.4</v>
      </c>
      <c r="H61" s="224">
        <f t="shared" si="5"/>
        <v>1</v>
      </c>
      <c r="I61" s="225" t="e">
        <f>(C61/B60)*E61*(F61/G61)*H61</f>
        <v>#DIV/0!</v>
      </c>
      <c r="J61" s="225"/>
      <c r="K61" s="226"/>
      <c r="L61" s="219"/>
      <c r="M61" s="227"/>
    </row>
    <row r="62" spans="1:13" s="350" customFormat="1" ht="15" customHeight="1" x14ac:dyDescent="0.2">
      <c r="A62" s="251"/>
      <c r="B62" s="229"/>
      <c r="C62" s="230">
        <v>0</v>
      </c>
      <c r="D62" s="231" t="s">
        <v>172</v>
      </c>
      <c r="E62" s="232">
        <f t="shared" si="3"/>
        <v>0.5</v>
      </c>
      <c r="F62" s="233"/>
      <c r="G62" s="232">
        <f t="shared" si="4"/>
        <v>0.4</v>
      </c>
      <c r="H62" s="234">
        <f t="shared" si="5"/>
        <v>1</v>
      </c>
      <c r="I62" s="235" t="e">
        <f>(C62/B60)*E62*(F62/G62)*H62</f>
        <v>#DIV/0!</v>
      </c>
      <c r="J62" s="235"/>
      <c r="K62" s="236"/>
      <c r="L62" s="249"/>
      <c r="M62" s="250"/>
    </row>
    <row r="63" spans="1:13" ht="15" customHeight="1" x14ac:dyDescent="0.2">
      <c r="A63" s="238" t="s">
        <v>274</v>
      </c>
      <c r="B63" s="239"/>
      <c r="C63" s="240">
        <v>0</v>
      </c>
      <c r="D63" s="211" t="s">
        <v>172</v>
      </c>
      <c r="E63" s="242">
        <f t="shared" si="3"/>
        <v>0.5</v>
      </c>
      <c r="F63" s="243"/>
      <c r="G63" s="242">
        <f t="shared" si="4"/>
        <v>0.4</v>
      </c>
      <c r="H63" s="244">
        <f t="shared" si="5"/>
        <v>1</v>
      </c>
      <c r="I63" s="245" t="e">
        <f>(C63/B63)*E63*(F63/G63)*H63</f>
        <v>#DIV/0!</v>
      </c>
      <c r="J63" s="245" t="e">
        <f>SUM(I63:I65)</f>
        <v>#DIV/0!</v>
      </c>
      <c r="K63" s="246" t="e">
        <f>IF(J63&gt;=2%,B63,0)</f>
        <v>#DIV/0!</v>
      </c>
      <c r="L63" s="239"/>
      <c r="M63" s="247"/>
    </row>
    <row r="64" spans="1:13" ht="15" customHeight="1" x14ac:dyDescent="0.2">
      <c r="A64" s="218"/>
      <c r="B64" s="219"/>
      <c r="C64" s="220">
        <v>0</v>
      </c>
      <c r="D64" s="221" t="s">
        <v>172</v>
      </c>
      <c r="E64" s="222">
        <f t="shared" si="3"/>
        <v>0.5</v>
      </c>
      <c r="F64" s="223"/>
      <c r="G64" s="222">
        <f t="shared" si="4"/>
        <v>0.4</v>
      </c>
      <c r="H64" s="224">
        <f t="shared" si="5"/>
        <v>1</v>
      </c>
      <c r="I64" s="225" t="e">
        <f>(C64/B63)*E64*(F64/G64)*H64</f>
        <v>#DIV/0!</v>
      </c>
      <c r="J64" s="225"/>
      <c r="K64" s="226"/>
      <c r="L64" s="219"/>
      <c r="M64" s="227"/>
    </row>
    <row r="65" spans="1:13" ht="15" customHeight="1" x14ac:dyDescent="0.2">
      <c r="A65" s="251"/>
      <c r="B65" s="229"/>
      <c r="C65" s="230">
        <v>0</v>
      </c>
      <c r="D65" s="231" t="s">
        <v>172</v>
      </c>
      <c r="E65" s="232">
        <f t="shared" si="3"/>
        <v>0.5</v>
      </c>
      <c r="F65" s="233"/>
      <c r="G65" s="232">
        <f t="shared" si="4"/>
        <v>0.4</v>
      </c>
      <c r="H65" s="234">
        <f t="shared" si="5"/>
        <v>1</v>
      </c>
      <c r="I65" s="235" t="e">
        <f>(C65/B63)*E65*(F65/G65)*H65</f>
        <v>#DIV/0!</v>
      </c>
      <c r="J65" s="235"/>
      <c r="K65" s="236"/>
      <c r="L65" s="249"/>
      <c r="M65" s="250"/>
    </row>
    <row r="66" spans="1:13" s="350" customFormat="1" ht="15" customHeight="1" x14ac:dyDescent="0.2">
      <c r="A66" s="238" t="s">
        <v>275</v>
      </c>
      <c r="B66" s="239"/>
      <c r="C66" s="240">
        <v>0</v>
      </c>
      <c r="D66" s="211" t="s">
        <v>172</v>
      </c>
      <c r="E66" s="242">
        <f t="shared" si="3"/>
        <v>0.5</v>
      </c>
      <c r="F66" s="243"/>
      <c r="G66" s="242">
        <f t="shared" si="4"/>
        <v>0.4</v>
      </c>
      <c r="H66" s="244">
        <f t="shared" si="5"/>
        <v>1</v>
      </c>
      <c r="I66" s="245" t="e">
        <f>(C66/B66)*E66*(F66/G66)*H66</f>
        <v>#DIV/0!</v>
      </c>
      <c r="J66" s="245" t="e">
        <f>SUM(I66:I68)</f>
        <v>#DIV/0!</v>
      </c>
      <c r="K66" s="246" t="e">
        <f>IF(J66&gt;=2%,B66,0)</f>
        <v>#DIV/0!</v>
      </c>
      <c r="L66" s="239"/>
      <c r="M66" s="247"/>
    </row>
    <row r="67" spans="1:13" s="350" customFormat="1" ht="15" customHeight="1" x14ac:dyDescent="0.2">
      <c r="A67" s="218"/>
      <c r="B67" s="219"/>
      <c r="C67" s="220">
        <v>0</v>
      </c>
      <c r="D67" s="221" t="s">
        <v>172</v>
      </c>
      <c r="E67" s="222">
        <f t="shared" si="3"/>
        <v>0.5</v>
      </c>
      <c r="F67" s="223"/>
      <c r="G67" s="222">
        <f t="shared" si="4"/>
        <v>0.4</v>
      </c>
      <c r="H67" s="224">
        <f t="shared" si="5"/>
        <v>1</v>
      </c>
      <c r="I67" s="225" t="e">
        <f>(C67/B66)*E67*(F67/G67)*H67</f>
        <v>#DIV/0!</v>
      </c>
      <c r="J67" s="225"/>
      <c r="K67" s="226"/>
      <c r="L67" s="219"/>
      <c r="M67" s="227"/>
    </row>
    <row r="68" spans="1:13" s="350" customFormat="1" ht="15" customHeight="1" x14ac:dyDescent="0.2">
      <c r="A68" s="251"/>
      <c r="B68" s="229"/>
      <c r="C68" s="230">
        <v>0</v>
      </c>
      <c r="D68" s="231" t="s">
        <v>172</v>
      </c>
      <c r="E68" s="232">
        <f t="shared" si="3"/>
        <v>0.5</v>
      </c>
      <c r="F68" s="233"/>
      <c r="G68" s="232">
        <f t="shared" si="4"/>
        <v>0.4</v>
      </c>
      <c r="H68" s="234">
        <f t="shared" si="5"/>
        <v>1</v>
      </c>
      <c r="I68" s="235" t="e">
        <f>(C68/B66)*E68*(F68/G68)*H68</f>
        <v>#DIV/0!</v>
      </c>
      <c r="J68" s="235"/>
      <c r="K68" s="236"/>
      <c r="L68" s="249"/>
      <c r="M68" s="250"/>
    </row>
    <row r="69" spans="1:13" s="350" customFormat="1" ht="15" customHeight="1" x14ac:dyDescent="0.2">
      <c r="A69" s="238" t="s">
        <v>276</v>
      </c>
      <c r="B69" s="239"/>
      <c r="C69" s="240">
        <v>0</v>
      </c>
      <c r="D69" s="211" t="s">
        <v>172</v>
      </c>
      <c r="E69" s="242">
        <f t="shared" si="3"/>
        <v>0.5</v>
      </c>
      <c r="F69" s="243"/>
      <c r="G69" s="242">
        <f t="shared" si="4"/>
        <v>0.4</v>
      </c>
      <c r="H69" s="244">
        <f t="shared" si="5"/>
        <v>1</v>
      </c>
      <c r="I69" s="245" t="e">
        <f>(C69/B69)*E69*(F69/G69)*H69</f>
        <v>#DIV/0!</v>
      </c>
      <c r="J69" s="245" t="e">
        <f>SUM(I69:I71)</f>
        <v>#DIV/0!</v>
      </c>
      <c r="K69" s="246" t="e">
        <f>IF(J69&gt;=2%,B69,0)</f>
        <v>#DIV/0!</v>
      </c>
      <c r="L69" s="239"/>
      <c r="M69" s="247"/>
    </row>
    <row r="70" spans="1:13" s="350" customFormat="1" ht="15" customHeight="1" x14ac:dyDescent="0.2">
      <c r="A70" s="218"/>
      <c r="B70" s="219"/>
      <c r="C70" s="220">
        <v>0</v>
      </c>
      <c r="D70" s="221" t="s">
        <v>172</v>
      </c>
      <c r="E70" s="222">
        <f t="shared" si="3"/>
        <v>0.5</v>
      </c>
      <c r="F70" s="223"/>
      <c r="G70" s="222">
        <f t="shared" si="4"/>
        <v>0.4</v>
      </c>
      <c r="H70" s="224">
        <f t="shared" si="5"/>
        <v>1</v>
      </c>
      <c r="I70" s="225" t="e">
        <f>(C70/B69)*E70*(F70/G70)*H70</f>
        <v>#DIV/0!</v>
      </c>
      <c r="J70" s="225"/>
      <c r="K70" s="226"/>
      <c r="L70" s="219"/>
      <c r="M70" s="227"/>
    </row>
    <row r="71" spans="1:13" s="350" customFormat="1" ht="15" customHeight="1" x14ac:dyDescent="0.2">
      <c r="A71" s="251"/>
      <c r="B71" s="229"/>
      <c r="C71" s="230">
        <v>0</v>
      </c>
      <c r="D71" s="231" t="s">
        <v>172</v>
      </c>
      <c r="E71" s="232">
        <f t="shared" si="3"/>
        <v>0.5</v>
      </c>
      <c r="F71" s="233"/>
      <c r="G71" s="232">
        <f t="shared" si="4"/>
        <v>0.4</v>
      </c>
      <c r="H71" s="234">
        <f t="shared" si="5"/>
        <v>1</v>
      </c>
      <c r="I71" s="235" t="e">
        <f>(C71/B69)*E71*(F71/G71)*H71</f>
        <v>#DIV/0!</v>
      </c>
      <c r="J71" s="235"/>
      <c r="K71" s="236"/>
      <c r="L71" s="249"/>
      <c r="M71" s="250"/>
    </row>
    <row r="72" spans="1:13" s="350" customFormat="1" ht="15" customHeight="1" x14ac:dyDescent="0.2">
      <c r="A72" s="238" t="s">
        <v>277</v>
      </c>
      <c r="B72" s="239"/>
      <c r="C72" s="240">
        <v>0</v>
      </c>
      <c r="D72" s="211" t="s">
        <v>172</v>
      </c>
      <c r="E72" s="242">
        <f t="shared" si="3"/>
        <v>0.5</v>
      </c>
      <c r="F72" s="243"/>
      <c r="G72" s="242">
        <f t="shared" si="4"/>
        <v>0.4</v>
      </c>
      <c r="H72" s="244">
        <f t="shared" si="5"/>
        <v>1</v>
      </c>
      <c r="I72" s="245" t="e">
        <f>(C72/B72)*E72*(F72/G72)*H72</f>
        <v>#DIV/0!</v>
      </c>
      <c r="J72" s="245" t="e">
        <f>SUM(I72:I74)</f>
        <v>#DIV/0!</v>
      </c>
      <c r="K72" s="246" t="e">
        <f>IF(J72&gt;=2%,B72,0)</f>
        <v>#DIV/0!</v>
      </c>
      <c r="L72" s="239"/>
      <c r="M72" s="247"/>
    </row>
    <row r="73" spans="1:13" s="350" customFormat="1" ht="15" customHeight="1" x14ac:dyDescent="0.2">
      <c r="A73" s="218"/>
      <c r="B73" s="219"/>
      <c r="C73" s="220">
        <v>0</v>
      </c>
      <c r="D73" s="221" t="s">
        <v>172</v>
      </c>
      <c r="E73" s="222">
        <f t="shared" si="3"/>
        <v>0.5</v>
      </c>
      <c r="F73" s="223"/>
      <c r="G73" s="222">
        <f t="shared" si="4"/>
        <v>0.4</v>
      </c>
      <c r="H73" s="224">
        <f t="shared" si="5"/>
        <v>1</v>
      </c>
      <c r="I73" s="225" t="e">
        <f>(C73/B72)*E73*(F73/G73)*H73</f>
        <v>#DIV/0!</v>
      </c>
      <c r="J73" s="225"/>
      <c r="K73" s="226"/>
      <c r="L73" s="219"/>
      <c r="M73" s="227"/>
    </row>
    <row r="74" spans="1:13" s="350" customFormat="1" ht="15" customHeight="1" x14ac:dyDescent="0.2">
      <c r="A74" s="251"/>
      <c r="B74" s="229"/>
      <c r="C74" s="230">
        <v>0</v>
      </c>
      <c r="D74" s="231" t="s">
        <v>172</v>
      </c>
      <c r="E74" s="232">
        <f t="shared" si="3"/>
        <v>0.5</v>
      </c>
      <c r="F74" s="233"/>
      <c r="G74" s="232">
        <f t="shared" si="4"/>
        <v>0.4</v>
      </c>
      <c r="H74" s="234">
        <f t="shared" si="5"/>
        <v>1</v>
      </c>
      <c r="I74" s="235" t="e">
        <f>(C74/B72)*E74*(F74/G74)*H74</f>
        <v>#DIV/0!</v>
      </c>
      <c r="J74" s="235"/>
      <c r="K74" s="236"/>
      <c r="L74" s="249"/>
      <c r="M74" s="250"/>
    </row>
    <row r="75" spans="1:13" ht="15" customHeight="1" x14ac:dyDescent="0.2">
      <c r="A75" s="238" t="s">
        <v>278</v>
      </c>
      <c r="B75" s="239"/>
      <c r="C75" s="240">
        <v>0</v>
      </c>
      <c r="D75" s="211" t="s">
        <v>172</v>
      </c>
      <c r="E75" s="242">
        <f t="shared" si="3"/>
        <v>0.5</v>
      </c>
      <c r="F75" s="243"/>
      <c r="G75" s="242">
        <f t="shared" si="4"/>
        <v>0.4</v>
      </c>
      <c r="H75" s="244">
        <f t="shared" si="5"/>
        <v>1</v>
      </c>
      <c r="I75" s="245" t="e">
        <f>(C75/B75)*E75*(F75/G75)*H75</f>
        <v>#DIV/0!</v>
      </c>
      <c r="J75" s="245" t="e">
        <f>SUM(I75:I77)</f>
        <v>#DIV/0!</v>
      </c>
      <c r="K75" s="246" t="e">
        <f>IF(J75&gt;=2%,B75,0)</f>
        <v>#DIV/0!</v>
      </c>
      <c r="L75" s="239"/>
      <c r="M75" s="247"/>
    </row>
    <row r="76" spans="1:13" ht="15" customHeight="1" x14ac:dyDescent="0.2">
      <c r="A76" s="218"/>
      <c r="B76" s="219"/>
      <c r="C76" s="220">
        <v>0</v>
      </c>
      <c r="D76" s="221" t="s">
        <v>172</v>
      </c>
      <c r="E76" s="222">
        <f t="shared" si="3"/>
        <v>0.5</v>
      </c>
      <c r="F76" s="223"/>
      <c r="G76" s="222">
        <f t="shared" si="4"/>
        <v>0.4</v>
      </c>
      <c r="H76" s="224">
        <f t="shared" si="5"/>
        <v>1</v>
      </c>
      <c r="I76" s="225" t="e">
        <f>(C76/B75)*E76*(F76/G76)*H76</f>
        <v>#DIV/0!</v>
      </c>
      <c r="J76" s="225"/>
      <c r="K76" s="226"/>
      <c r="L76" s="219"/>
      <c r="M76" s="227"/>
    </row>
    <row r="77" spans="1:13" ht="15" customHeight="1" x14ac:dyDescent="0.2">
      <c r="A77" s="251"/>
      <c r="B77" s="229"/>
      <c r="C77" s="230">
        <v>0</v>
      </c>
      <c r="D77" s="231" t="s">
        <v>172</v>
      </c>
      <c r="E77" s="232">
        <f t="shared" si="3"/>
        <v>0.5</v>
      </c>
      <c r="F77" s="233"/>
      <c r="G77" s="232">
        <f t="shared" si="4"/>
        <v>0.4</v>
      </c>
      <c r="H77" s="234">
        <f t="shared" si="5"/>
        <v>1</v>
      </c>
      <c r="I77" s="235" t="e">
        <f>(C77/B75)*E77*(F77/G77)*H77</f>
        <v>#DIV/0!</v>
      </c>
      <c r="J77" s="235"/>
      <c r="K77" s="236"/>
      <c r="L77" s="249"/>
      <c r="M77" s="250"/>
    </row>
    <row r="78" spans="1:13" ht="15" customHeight="1" x14ac:dyDescent="0.2">
      <c r="A78" s="238" t="s">
        <v>279</v>
      </c>
      <c r="B78" s="239"/>
      <c r="C78" s="240">
        <v>0</v>
      </c>
      <c r="D78" s="211" t="s">
        <v>172</v>
      </c>
      <c r="E78" s="242">
        <f t="shared" si="3"/>
        <v>0.5</v>
      </c>
      <c r="F78" s="243"/>
      <c r="G78" s="242">
        <f t="shared" si="4"/>
        <v>0.4</v>
      </c>
      <c r="H78" s="244">
        <f t="shared" si="5"/>
        <v>1</v>
      </c>
      <c r="I78" s="245" t="e">
        <f>(C78/B78)*E78*(F78/G78)*H78</f>
        <v>#DIV/0!</v>
      </c>
      <c r="J78" s="245" t="e">
        <f>SUM(I78:I80)</f>
        <v>#DIV/0!</v>
      </c>
      <c r="K78" s="246" t="e">
        <f>IF(J78&gt;=2%,B78,0)</f>
        <v>#DIV/0!</v>
      </c>
      <c r="L78" s="239"/>
      <c r="M78" s="247"/>
    </row>
    <row r="79" spans="1:13" ht="15" customHeight="1" x14ac:dyDescent="0.2">
      <c r="A79" s="218"/>
      <c r="B79" s="219"/>
      <c r="C79" s="220">
        <v>0</v>
      </c>
      <c r="D79" s="221" t="s">
        <v>172</v>
      </c>
      <c r="E79" s="222">
        <f t="shared" si="3"/>
        <v>0.5</v>
      </c>
      <c r="F79" s="223"/>
      <c r="G79" s="222">
        <f t="shared" si="4"/>
        <v>0.4</v>
      </c>
      <c r="H79" s="224">
        <f t="shared" si="5"/>
        <v>1</v>
      </c>
      <c r="I79" s="225" t="e">
        <f>(C79/B78)*E79*(F79/G79)*H79</f>
        <v>#DIV/0!</v>
      </c>
      <c r="J79" s="225"/>
      <c r="K79" s="226"/>
      <c r="L79" s="219"/>
      <c r="M79" s="227"/>
    </row>
    <row r="80" spans="1:13" ht="15" customHeight="1" x14ac:dyDescent="0.2">
      <c r="A80" s="228"/>
      <c r="B80" s="229"/>
      <c r="C80" s="230">
        <v>0</v>
      </c>
      <c r="D80" s="231" t="s">
        <v>172</v>
      </c>
      <c r="E80" s="232">
        <f t="shared" si="3"/>
        <v>0.5</v>
      </c>
      <c r="F80" s="233"/>
      <c r="G80" s="232">
        <f t="shared" si="4"/>
        <v>0.4</v>
      </c>
      <c r="H80" s="234">
        <f t="shared" si="5"/>
        <v>1</v>
      </c>
      <c r="I80" s="235" t="e">
        <f>(C80/B78)*E80*(F80/G80)*H80</f>
        <v>#DIV/0!</v>
      </c>
      <c r="J80" s="235"/>
      <c r="K80" s="236"/>
      <c r="L80" s="229"/>
      <c r="M80" s="237"/>
    </row>
    <row r="81" spans="1:13" ht="29.25" customHeight="1" thickBot="1" x14ac:dyDescent="0.25">
      <c r="A81" s="252" t="s">
        <v>112</v>
      </c>
      <c r="B81" s="253">
        <f>SUM(B21:B80)</f>
        <v>0</v>
      </c>
      <c r="C81" s="254"/>
      <c r="D81" s="254"/>
      <c r="E81" s="254"/>
      <c r="F81" s="254"/>
      <c r="G81" s="254"/>
      <c r="H81" s="254"/>
      <c r="I81" s="254"/>
      <c r="J81" s="254"/>
      <c r="K81" s="255" t="e">
        <f>SUM(K21:K80)</f>
        <v>#DIV/0!</v>
      </c>
      <c r="L81" s="255">
        <f>SUM(L21:L80)</f>
        <v>0</v>
      </c>
      <c r="M81" s="256"/>
    </row>
    <row r="82" spans="1:13" ht="20.100000000000001" customHeight="1" thickBot="1" x14ac:dyDescent="0.25">
      <c r="A82" s="257"/>
      <c r="B82" s="257"/>
      <c r="C82" s="257"/>
      <c r="D82" s="257"/>
      <c r="E82" s="257"/>
      <c r="F82" s="257"/>
      <c r="G82" s="257"/>
      <c r="H82" s="257"/>
      <c r="I82" s="257"/>
      <c r="J82" s="257"/>
      <c r="K82" s="257"/>
      <c r="L82" s="257"/>
      <c r="M82" s="257"/>
    </row>
    <row r="83" spans="1:13" ht="16.5" thickBot="1" x14ac:dyDescent="0.25">
      <c r="A83" s="445" t="s">
        <v>159</v>
      </c>
      <c r="B83" s="446"/>
      <c r="C83" s="446"/>
      <c r="D83" s="446"/>
      <c r="E83" s="446"/>
      <c r="F83" s="446"/>
      <c r="G83" s="446"/>
      <c r="H83" s="446"/>
      <c r="I83" s="446"/>
      <c r="J83" s="447"/>
      <c r="K83" s="448" t="e">
        <f>K81/B81</f>
        <v>#DIV/0!</v>
      </c>
      <c r="L83" s="449"/>
      <c r="M83" s="450"/>
    </row>
    <row r="84" spans="1:13" ht="16.5" hidden="1" thickBot="1" x14ac:dyDescent="0.25">
      <c r="A84" s="435" t="s">
        <v>184</v>
      </c>
      <c r="B84" s="436"/>
      <c r="C84" s="436"/>
      <c r="D84" s="436"/>
      <c r="E84" s="436"/>
      <c r="F84" s="436"/>
      <c r="G84" s="436"/>
      <c r="H84" s="436"/>
      <c r="I84" s="436"/>
      <c r="J84" s="436"/>
      <c r="K84" s="437" t="e">
        <f>L81/B81</f>
        <v>#DIV/0!</v>
      </c>
      <c r="L84" s="438"/>
      <c r="M84" s="439"/>
    </row>
    <row r="85" spans="1:13" ht="15.75" hidden="1" x14ac:dyDescent="0.2">
      <c r="A85" s="440"/>
      <c r="B85" s="440"/>
      <c r="C85" s="440"/>
      <c r="D85" s="440"/>
      <c r="E85" s="440"/>
      <c r="F85" s="440"/>
      <c r="G85" s="440"/>
      <c r="H85" s="440"/>
      <c r="I85" s="440"/>
      <c r="J85" s="440"/>
      <c r="K85" s="440"/>
      <c r="L85" s="440"/>
      <c r="M85" s="440"/>
    </row>
    <row r="86" spans="1:13" hidden="1" x14ac:dyDescent="0.2">
      <c r="A86" s="397"/>
      <c r="B86" s="397"/>
      <c r="C86" s="397"/>
      <c r="D86" s="397"/>
      <c r="E86" s="397"/>
      <c r="F86" s="397"/>
      <c r="G86" s="397"/>
      <c r="H86" s="397"/>
      <c r="I86" s="397"/>
      <c r="J86" s="397"/>
      <c r="K86" s="397"/>
      <c r="L86" s="397"/>
      <c r="M86" s="397"/>
    </row>
    <row r="87" spans="1:13" hidden="1" x14ac:dyDescent="0.2">
      <c r="B87" s="109" t="s">
        <v>185</v>
      </c>
      <c r="C87" s="109" t="s">
        <v>186</v>
      </c>
      <c r="D87" s="109" t="s">
        <v>187</v>
      </c>
    </row>
    <row r="88" spans="1:13" hidden="1" x14ac:dyDescent="0.2"/>
    <row r="89" spans="1:13" hidden="1" x14ac:dyDescent="0.2">
      <c r="A89" s="109" t="s">
        <v>169</v>
      </c>
      <c r="B89" s="258">
        <v>0.1</v>
      </c>
      <c r="C89" s="258">
        <v>0.7</v>
      </c>
      <c r="D89" s="258">
        <v>1.4</v>
      </c>
      <c r="I89" s="258"/>
      <c r="J89" s="258"/>
      <c r="K89" s="258"/>
    </row>
    <row r="90" spans="1:13" hidden="1" x14ac:dyDescent="0.2">
      <c r="A90" s="109" t="s">
        <v>188</v>
      </c>
      <c r="B90" s="258">
        <v>0.1</v>
      </c>
      <c r="C90" s="258">
        <v>0.4</v>
      </c>
      <c r="D90" s="258">
        <v>0.8</v>
      </c>
    </row>
    <row r="91" spans="1:13" x14ac:dyDescent="0.2">
      <c r="A91" s="109" t="s">
        <v>189</v>
      </c>
      <c r="B91" s="258">
        <v>0.2</v>
      </c>
      <c r="C91" s="258">
        <v>0.4</v>
      </c>
      <c r="D91" s="258">
        <v>1</v>
      </c>
    </row>
    <row r="92" spans="1:13" x14ac:dyDescent="0.2">
      <c r="A92" s="109" t="s">
        <v>190</v>
      </c>
      <c r="B92" s="258">
        <v>0.33</v>
      </c>
      <c r="C92" s="258">
        <v>0.4</v>
      </c>
      <c r="D92" s="258">
        <v>1</v>
      </c>
    </row>
    <row r="93" spans="1:13" x14ac:dyDescent="0.2">
      <c r="A93" s="109" t="s">
        <v>170</v>
      </c>
      <c r="B93" s="258">
        <v>0.5</v>
      </c>
      <c r="C93" s="258">
        <v>0.4</v>
      </c>
      <c r="D93" s="258">
        <v>1</v>
      </c>
    </row>
  </sheetData>
  <sheetProtection selectLockedCells="1"/>
  <mergeCells count="55">
    <mergeCell ref="K6:K7"/>
    <mergeCell ref="A1:M1"/>
    <mergeCell ref="A2:M2"/>
    <mergeCell ref="A4:D4"/>
    <mergeCell ref="B5:D5"/>
    <mergeCell ref="F5:H5"/>
    <mergeCell ref="L5:M5"/>
    <mergeCell ref="K10:K11"/>
    <mergeCell ref="L6:M7"/>
    <mergeCell ref="B7:D7"/>
    <mergeCell ref="B8:D8"/>
    <mergeCell ref="F8:F9"/>
    <mergeCell ref="G8:H9"/>
    <mergeCell ref="I8:I9"/>
    <mergeCell ref="J8:J9"/>
    <mergeCell ref="K8:K9"/>
    <mergeCell ref="L8:M9"/>
    <mergeCell ref="B9:D9"/>
    <mergeCell ref="B6:D6"/>
    <mergeCell ref="F6:F7"/>
    <mergeCell ref="G6:H7"/>
    <mergeCell ref="I6:I7"/>
    <mergeCell ref="J6:J7"/>
    <mergeCell ref="L14:M15"/>
    <mergeCell ref="L10:M11"/>
    <mergeCell ref="B11:D11"/>
    <mergeCell ref="B12:D12"/>
    <mergeCell ref="F12:F13"/>
    <mergeCell ref="G12:H13"/>
    <mergeCell ref="I12:I13"/>
    <mergeCell ref="J12:J13"/>
    <mergeCell ref="K12:K13"/>
    <mergeCell ref="L12:M13"/>
    <mergeCell ref="B13:D13"/>
    <mergeCell ref="B10:D10"/>
    <mergeCell ref="F10:F11"/>
    <mergeCell ref="G10:H11"/>
    <mergeCell ref="I10:I11"/>
    <mergeCell ref="J10:J11"/>
    <mergeCell ref="F14:F15"/>
    <mergeCell ref="G14:H15"/>
    <mergeCell ref="I14:I15"/>
    <mergeCell ref="J14:J15"/>
    <mergeCell ref="K14:K15"/>
    <mergeCell ref="A84:J84"/>
    <mergeCell ref="K84:M84"/>
    <mergeCell ref="A85:M85"/>
    <mergeCell ref="A86:M86"/>
    <mergeCell ref="A17:M17"/>
    <mergeCell ref="A18:M18"/>
    <mergeCell ref="D19:E19"/>
    <mergeCell ref="F19:G19"/>
    <mergeCell ref="I19:J19"/>
    <mergeCell ref="A83:J83"/>
    <mergeCell ref="K83:M83"/>
  </mergeCells>
  <dataValidations disablePrompts="1" count="1">
    <dataValidation type="list" allowBlank="1" showInputMessage="1" showErrorMessage="1" sqref="D21:D80">
      <formula1>$A$89:$A$93</formula1>
    </dataValidation>
  </dataValidations>
  <pageMargins left="0.75" right="0.75" top="0.75" bottom="0.75" header="0.5" footer="0.5"/>
  <pageSetup scale="72" fitToHeight="0" orientation="portrait" r:id="rId1"/>
  <headerFooter scaleWithDoc="0">
    <oddFooter>&amp;L&amp;"Times New Roman,Regular"&amp;8&amp;UAppendix 2: Sustainable Design Guidelines &amp;10&amp;U
&amp;"Times New Roman,Bold"July 2011&amp;R&amp;"Times New Roman,Regular"&amp;8&amp;UTBR OFD Sustainable Design Checklist&amp;10&amp;U
&amp;"Times New Roman,Bold"Page &amp;P of &amp;N pages</oddFooter>
  </headerFooter>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SDG Checklist</vt:lpstr>
      <vt:lpstr>Sign-Off</vt:lpstr>
      <vt:lpstr>RM - Instructions</vt:lpstr>
      <vt:lpstr>RM - Calculator</vt:lpstr>
      <vt:lpstr>RM - Types</vt:lpstr>
      <vt:lpstr>MR - Calculator</vt:lpstr>
      <vt:lpstr>DL - Instructions</vt:lpstr>
      <vt:lpstr>DL - Calculator</vt:lpstr>
      <vt:lpstr>'Sign-Off'!Print_Area</vt:lpstr>
      <vt:lpstr>'DL - Calculator'!Print_Titles</vt:lpstr>
      <vt:lpstr>'Sign-Off'!Print_Titles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Bryant</dc:creator>
  <cp:lastModifiedBy>Robert Bryant</cp:lastModifiedBy>
  <cp:lastPrinted>2012-07-19T16:42:16Z</cp:lastPrinted>
  <dcterms:created xsi:type="dcterms:W3CDTF">2011-07-19T19:06:45Z</dcterms:created>
  <dcterms:modified xsi:type="dcterms:W3CDTF">2012-07-19T20:48:52Z</dcterms:modified>
</cp:coreProperties>
</file>