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885" yWindow="-45" windowWidth="22470" windowHeight="8085"/>
  </bookViews>
  <sheets>
    <sheet name="TCAT" sheetId="11" r:id="rId1"/>
  </sheets>
  <definedNames>
    <definedName name="_xlnm.Print_Area" localSheetId="0">TCAT!$A$1:$K$49</definedName>
  </definedNames>
  <calcPr calcId="145621"/>
</workbook>
</file>

<file path=xl/calcChain.xml><?xml version="1.0" encoding="utf-8"?>
<calcChain xmlns="http://schemas.openxmlformats.org/spreadsheetml/2006/main">
  <c r="B41" i="11" l="1"/>
  <c r="B42" i="11"/>
  <c r="B43" i="11"/>
  <c r="B40" i="11"/>
  <c r="E30" i="11" l="1"/>
  <c r="E44" i="11"/>
  <c r="K30" i="11"/>
  <c r="D5" i="11" l="1"/>
  <c r="C36" i="11" l="1"/>
  <c r="C35" i="11"/>
  <c r="C34" i="11"/>
  <c r="C33" i="11"/>
  <c r="D6" i="11" l="1"/>
  <c r="D7" i="11"/>
  <c r="D8" i="11"/>
  <c r="D9" i="11"/>
  <c r="D10" i="11"/>
  <c r="D11" i="11"/>
  <c r="D12" i="11"/>
  <c r="D13" i="11"/>
  <c r="D14" i="11"/>
  <c r="D15" i="11"/>
  <c r="D16" i="11"/>
  <c r="D17" i="11"/>
  <c r="D18" i="11"/>
  <c r="D19" i="11"/>
  <c r="D20" i="11"/>
  <c r="D21" i="11"/>
  <c r="D22" i="11"/>
  <c r="D23" i="11"/>
  <c r="D24" i="11"/>
  <c r="D25" i="11"/>
  <c r="D26" i="11"/>
  <c r="D27" i="11"/>
  <c r="D28" i="11"/>
  <c r="D29" i="11"/>
  <c r="D30" i="11" l="1"/>
  <c r="D36" i="11"/>
  <c r="H34" i="11" s="1"/>
  <c r="I35" i="11"/>
  <c r="D35" i="11"/>
  <c r="D34" i="11"/>
  <c r="D33" i="11"/>
  <c r="J29" i="11"/>
  <c r="I29" i="11"/>
  <c r="J28" i="11"/>
  <c r="I28" i="11"/>
  <c r="J27" i="11"/>
  <c r="J26" i="11"/>
  <c r="I26" i="11"/>
  <c r="J25" i="11"/>
  <c r="I25" i="11"/>
  <c r="J24" i="11"/>
  <c r="I24" i="11"/>
  <c r="J23" i="11"/>
  <c r="I23" i="11"/>
  <c r="J22" i="11"/>
  <c r="I22" i="11"/>
  <c r="J21" i="11"/>
  <c r="I21" i="11"/>
  <c r="J20" i="11"/>
  <c r="J19" i="11"/>
  <c r="J18" i="11"/>
  <c r="I18" i="11"/>
  <c r="J17" i="11"/>
  <c r="J16" i="11"/>
  <c r="I16" i="11"/>
  <c r="J15" i="11"/>
  <c r="I15" i="11"/>
  <c r="J14" i="11"/>
  <c r="I14" i="11"/>
  <c r="J13" i="11"/>
  <c r="I13" i="11"/>
  <c r="J12" i="11"/>
  <c r="I12" i="11"/>
  <c r="J11" i="11"/>
  <c r="I11" i="11"/>
  <c r="I10" i="11"/>
  <c r="J10" i="11"/>
  <c r="J9" i="11"/>
  <c r="J8" i="11"/>
  <c r="I8" i="11"/>
  <c r="J7" i="11"/>
  <c r="I7" i="11"/>
  <c r="D41" i="11"/>
  <c r="H33" i="11" l="1"/>
  <c r="H35" i="11" s="1"/>
  <c r="D37" i="11"/>
  <c r="I6" i="11"/>
  <c r="I20" i="11"/>
  <c r="D42" i="11"/>
  <c r="I5" i="11"/>
  <c r="J6" i="11"/>
  <c r="I19" i="11"/>
  <c r="J5" i="11"/>
  <c r="D40" i="11"/>
  <c r="D43" i="11"/>
  <c r="I9" i="11"/>
  <c r="I17" i="11"/>
  <c r="I27" i="11"/>
  <c r="I30" i="11" l="1"/>
  <c r="D44" i="11"/>
  <c r="J30" i="11"/>
</calcChain>
</file>

<file path=xl/sharedStrings.xml><?xml version="1.0" encoding="utf-8"?>
<sst xmlns="http://schemas.openxmlformats.org/spreadsheetml/2006/main" count="72" uniqueCount="63">
  <si>
    <t>Program</t>
  </si>
  <si>
    <t>©2014 Tunnell-Spangler-Walsh &amp; Associates</t>
  </si>
  <si>
    <t>Automotive Technology</t>
  </si>
  <si>
    <t>Business Systems Technology</t>
  </si>
  <si>
    <t>Computer Information Technology</t>
  </si>
  <si>
    <t>Cosmetology</t>
  </si>
  <si>
    <t>Dental Assistant</t>
  </si>
  <si>
    <t>Early Childhood Education</t>
  </si>
  <si>
    <t>HVACR</t>
  </si>
  <si>
    <t>Industrial Electricity</t>
  </si>
  <si>
    <t>Industrial Maintenance</t>
  </si>
  <si>
    <t>Machine Tool Technology</t>
  </si>
  <si>
    <t>Surgical Technology</t>
  </si>
  <si>
    <t>Truck Driving</t>
  </si>
  <si>
    <t>Welding Technology</t>
  </si>
  <si>
    <t>Practical Nursing (LPN)</t>
  </si>
  <si>
    <t>Graphic Design</t>
  </si>
  <si>
    <t>CAD Technology</t>
  </si>
  <si>
    <t>Nursing Assistant (CNA)</t>
  </si>
  <si>
    <t>Central Service/Storage</t>
  </si>
  <si>
    <t>Meeting Space</t>
  </si>
  <si>
    <t>Food Service Space</t>
  </si>
  <si>
    <t>OFFICE SPACE</t>
  </si>
  <si>
    <t>TEACHING SPACE</t>
  </si>
  <si>
    <t>OTHER SPACE</t>
  </si>
  <si>
    <t>Director</t>
  </si>
  <si>
    <t>Open Computer Lab (Tech. Foundations)</t>
  </si>
  <si>
    <t>THEC Space Allocation Guidelines: Tennessee Colleges of Applied Technology</t>
  </si>
  <si>
    <t>Assistant Director</t>
  </si>
  <si>
    <t>Instructor</t>
  </si>
  <si>
    <t>Staff</t>
  </si>
  <si>
    <t>Building Construction Technology</t>
  </si>
  <si>
    <t>Administrative</t>
  </si>
  <si>
    <t>Faculty</t>
  </si>
  <si>
    <t>Auto Body/Collision Repair</t>
  </si>
  <si>
    <t>Motorcycle/ATV Repair</t>
  </si>
  <si>
    <t>Electronics Technology/Mechatronics</t>
  </si>
  <si>
    <t>Health IT/Medical Office Assistant</t>
  </si>
  <si>
    <t>Other</t>
  </si>
  <si>
    <t>Classroom space includes 11x space as well as other smaller teaching rooms adjacent to labs referred to in the TCAT system as "classrooms," even if they have specialized equipment and are coded as 21x</t>
  </si>
  <si>
    <t>Classroom Space</t>
  </si>
  <si>
    <t>Pharmacy Technician</t>
  </si>
  <si>
    <t>All space (existing and needed) includes support space</t>
  </si>
  <si>
    <t>SF per Employee</t>
  </si>
  <si>
    <t>Needed
SF</t>
  </si>
  <si>
    <t>Laboratory Space</t>
  </si>
  <si>
    <t>Minimum
SF / FTE</t>
  </si>
  <si>
    <t>Maximum
SF / FTE</t>
  </si>
  <si>
    <t>Needed
Min. SF</t>
  </si>
  <si>
    <t>Needed
Max. SF</t>
  </si>
  <si>
    <t>Existing
Lab SF</t>
  </si>
  <si>
    <t>Existing
SF</t>
  </si>
  <si>
    <t>June 2014 - Rev. Sept 2016</t>
  </si>
  <si>
    <r>
      <t xml:space="preserve">FTE </t>
    </r>
    <r>
      <rPr>
        <b/>
        <sz val="9"/>
        <color theme="1"/>
        <rFont val="Arial"/>
        <family val="2"/>
      </rPr>
      <t>Employees</t>
    </r>
  </si>
  <si>
    <r>
      <t xml:space="preserve">Total FTE </t>
    </r>
    <r>
      <rPr>
        <b/>
        <sz val="9"/>
        <color theme="1"/>
        <rFont val="Arial"/>
        <family val="2"/>
      </rPr>
      <t>Enrollment</t>
    </r>
  </si>
  <si>
    <t>SF / FTE</t>
  </si>
  <si>
    <r>
      <t xml:space="preserve">* FTE is Calculated by summing full-time preparatory, part-time preparatory, and non-preparatory secondary contact hours and dividing by </t>
    </r>
    <r>
      <rPr>
        <b/>
        <i/>
        <sz val="8"/>
        <color theme="1"/>
        <rFont val="Arial"/>
        <family val="2"/>
      </rPr>
      <t>1,296</t>
    </r>
    <r>
      <rPr>
        <i/>
        <sz val="8"/>
        <color theme="1"/>
        <rFont val="Arial"/>
        <family val="2"/>
      </rPr>
      <t xml:space="preserve"> (annual contact hours per student)</t>
    </r>
  </si>
  <si>
    <t>Existing 
Class SF</t>
  </si>
  <si>
    <t>Total</t>
  </si>
  <si>
    <t>SF All square feet numbers are in net assignable square feet</t>
  </si>
  <si>
    <t xml:space="preserve">Date of Data: </t>
  </si>
  <si>
    <t xml:space="preserve">TCAT Location / Campus: </t>
  </si>
  <si>
    <t>FTE Enrollment*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</si>
</sst>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1" x14ac:knownFonts="1">
    <font>
      <sz val="11"/>
      <color theme="1"/>
      <name val="Calibri"/>
      <family val="2"/>
      <scheme val="minor"/>
    </font>
    <font>
      <sz val="10"/>
      <color theme="1"/>
      <name val="Arial"/>
      <family val="2"/>
    </font>
    <font>
      <sz val="10"/>
      <color theme="1"/>
      <name val="Arial"/>
      <family val="2"/>
    </font>
    <font>
      <b/>
      <sz val="10"/>
      <color theme="1"/>
      <name val="Arial"/>
      <family val="2"/>
    </font>
    <font>
      <i/>
      <sz val="8"/>
      <color theme="1"/>
      <name val="Arial"/>
      <family val="2"/>
    </font>
    <font>
      <b/>
      <sz val="14"/>
      <color theme="1"/>
      <name val="Arial"/>
      <family val="2"/>
    </font>
    <font>
      <b/>
      <sz val="9"/>
      <color theme="1"/>
      <name val="Arial"/>
      <family val="2"/>
    </font>
    <font>
      <sz val="9"/>
      <color theme="1"/>
      <name val="Arial"/>
      <family val="2"/>
    </font>
    <font>
      <sz val="11"/>
      <color theme="1"/>
      <name val="Arial"/>
      <family val="2"/>
    </font>
    <font>
      <b/>
      <i/>
      <sz val="8"/>
      <color theme="1"/>
      <name val="Arial"/>
      <family val="2"/>
    </font>
    <font>
      <b/>
      <i/>
      <sz val="9"/>
      <color theme="1"/>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rgb="FFFFFF99"/>
        <bgColor indexed="64"/>
      </patternFill>
    </fill>
  </fills>
  <borders count="3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bottom style="thin">
        <color indexed="64"/>
      </bottom>
      <diagonal/>
    </border>
    <border>
      <left style="thin">
        <color indexed="64"/>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style="thin">
        <color theme="0" tint="-0.24994659260841701"/>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24994659260841701"/>
      </bottom>
      <diagonal/>
    </border>
    <border>
      <left style="thin">
        <color theme="0" tint="-0.34998626667073579"/>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top style="thin">
        <color indexed="64"/>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indexed="64"/>
      </bottom>
      <diagonal/>
    </border>
    <border>
      <left style="thin">
        <color indexed="64"/>
      </left>
      <right style="thin">
        <color theme="0" tint="-0.34998626667073579"/>
      </right>
      <top/>
      <bottom style="thin">
        <color indexed="64"/>
      </bottom>
      <diagonal/>
    </border>
    <border>
      <left style="thin">
        <color theme="0" tint="-0.34998626667073579"/>
      </left>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style="thin">
        <color indexed="64"/>
      </right>
      <top style="thin">
        <color theme="0" tint="-0.24994659260841701"/>
      </top>
      <bottom style="thin">
        <color auto="1"/>
      </bottom>
      <diagonal/>
    </border>
    <border>
      <left/>
      <right/>
      <top style="thin">
        <color theme="0" tint="-0.34998626667073579"/>
      </top>
      <bottom style="thin">
        <color auto="1"/>
      </bottom>
      <diagonal/>
    </border>
  </borders>
  <cellStyleXfs count="1">
    <xf numFmtId="0" fontId="0" fillId="0" borderId="0"/>
  </cellStyleXfs>
  <cellXfs count="84">
    <xf numFmtId="0" fontId="0" fillId="0" borderId="0" xfId="0"/>
    <xf numFmtId="1" fontId="2" fillId="4" borderId="5" xfId="0" applyNumberFormat="1" applyFont="1" applyFill="1" applyBorder="1" applyProtection="1">
      <protection locked="0"/>
    </xf>
    <xf numFmtId="3" fontId="2" fillId="4" borderId="21" xfId="0" applyNumberFormat="1" applyFont="1" applyFill="1" applyBorder="1" applyProtection="1">
      <protection locked="0"/>
    </xf>
    <xf numFmtId="3" fontId="2" fillId="4" borderId="18" xfId="0" applyNumberFormat="1" applyFont="1" applyFill="1" applyBorder="1" applyProtection="1">
      <protection locked="0"/>
    </xf>
    <xf numFmtId="3" fontId="2" fillId="4" borderId="9" xfId="0" applyNumberFormat="1" applyFont="1" applyFill="1" applyBorder="1" applyProtection="1">
      <protection locked="0"/>
    </xf>
    <xf numFmtId="3" fontId="2" fillId="4" borderId="19" xfId="0" applyNumberFormat="1" applyFont="1" applyFill="1" applyBorder="1" applyProtection="1">
      <protection locked="0"/>
    </xf>
    <xf numFmtId="3" fontId="2" fillId="4" borderId="9" xfId="0" applyNumberFormat="1" applyFont="1" applyFill="1" applyBorder="1" applyAlignment="1" applyProtection="1">
      <alignment horizontal="right"/>
      <protection locked="0"/>
    </xf>
    <xf numFmtId="3" fontId="2" fillId="4" borderId="19" xfId="0" applyNumberFormat="1" applyFont="1" applyFill="1" applyBorder="1" applyAlignment="1" applyProtection="1">
      <alignment horizontal="right"/>
      <protection locked="0"/>
    </xf>
    <xf numFmtId="1" fontId="2" fillId="4" borderId="12" xfId="0" applyNumberFormat="1" applyFont="1" applyFill="1" applyBorder="1" applyProtection="1">
      <protection locked="0"/>
    </xf>
    <xf numFmtId="3" fontId="2" fillId="4" borderId="16" xfId="0" applyNumberFormat="1" applyFont="1" applyFill="1" applyBorder="1" applyProtection="1">
      <protection locked="0"/>
    </xf>
    <xf numFmtId="1" fontId="2" fillId="4" borderId="24" xfId="0" applyNumberFormat="1" applyFont="1" applyFill="1" applyBorder="1" applyProtection="1">
      <protection locked="0"/>
    </xf>
    <xf numFmtId="3" fontId="2" fillId="4" borderId="27" xfId="0" applyNumberFormat="1" applyFont="1" applyFill="1" applyBorder="1" applyProtection="1">
      <protection locked="0"/>
    </xf>
    <xf numFmtId="3" fontId="2" fillId="4" borderId="30" xfId="0" applyNumberFormat="1" applyFont="1" applyFill="1" applyBorder="1" applyProtection="1">
      <protection locked="0"/>
    </xf>
    <xf numFmtId="0" fontId="2" fillId="4" borderId="5" xfId="0" applyFont="1" applyFill="1" applyBorder="1" applyProtection="1">
      <protection locked="0"/>
    </xf>
    <xf numFmtId="3" fontId="2" fillId="4" borderId="14" xfId="0" applyNumberFormat="1" applyFont="1" applyFill="1" applyBorder="1" applyProtection="1">
      <protection locked="0"/>
    </xf>
    <xf numFmtId="3" fontId="2" fillId="4" borderId="31" xfId="0" applyNumberFormat="1" applyFont="1" applyFill="1" applyBorder="1" applyProtection="1">
      <protection locked="0"/>
    </xf>
    <xf numFmtId="0" fontId="2" fillId="4" borderId="32" xfId="0" applyFont="1" applyFill="1" applyBorder="1" applyProtection="1">
      <protection locked="0"/>
    </xf>
    <xf numFmtId="3" fontId="2" fillId="4" borderId="11" xfId="0" applyNumberFormat="1" applyFont="1" applyFill="1" applyBorder="1" applyProtection="1">
      <protection locked="0"/>
    </xf>
    <xf numFmtId="3" fontId="2" fillId="4" borderId="12" xfId="0" applyNumberFormat="1" applyFont="1" applyFill="1" applyBorder="1" applyProtection="1">
      <protection locked="0"/>
    </xf>
    <xf numFmtId="3" fontId="2" fillId="4" borderId="24" xfId="0" applyNumberFormat="1" applyFont="1" applyFill="1" applyBorder="1" applyProtection="1">
      <protection locked="0"/>
    </xf>
    <xf numFmtId="0" fontId="5" fillId="0" borderId="0" xfId="0" applyFont="1" applyProtection="1"/>
    <xf numFmtId="0" fontId="2" fillId="0" borderId="0" xfId="0" applyFont="1" applyProtection="1"/>
    <xf numFmtId="164" fontId="7" fillId="0" borderId="0" xfId="0" applyNumberFormat="1" applyFont="1" applyAlignment="1" applyProtection="1">
      <alignment horizontal="left"/>
    </xf>
    <xf numFmtId="0" fontId="1" fillId="0" borderId="0" xfId="0" applyFont="1" applyAlignment="1" applyProtection="1">
      <alignment horizontal="left"/>
    </xf>
    <xf numFmtId="0" fontId="2" fillId="0" borderId="2" xfId="0" applyFont="1" applyBorder="1" applyProtection="1"/>
    <xf numFmtId="0" fontId="2" fillId="0" borderId="0" xfId="0" applyFont="1" applyBorder="1" applyProtection="1"/>
    <xf numFmtId="0" fontId="2" fillId="0" borderId="0" xfId="0" applyFont="1" applyFill="1" applyBorder="1" applyProtection="1"/>
    <xf numFmtId="0" fontId="2" fillId="0" borderId="0" xfId="0" applyFont="1" applyAlignment="1" applyProtection="1">
      <alignment horizontal="right"/>
    </xf>
    <xf numFmtId="0" fontId="3" fillId="0" borderId="0" xfId="0" applyFont="1" applyBorder="1" applyProtection="1"/>
    <xf numFmtId="0" fontId="3" fillId="0" borderId="0" xfId="0" applyFont="1" applyFill="1" applyBorder="1" applyAlignment="1" applyProtection="1">
      <alignment horizontal="center"/>
    </xf>
    <xf numFmtId="0" fontId="8" fillId="0" borderId="0" xfId="0" applyFont="1" applyBorder="1" applyProtection="1"/>
    <xf numFmtId="0" fontId="8" fillId="0" borderId="0" xfId="0" applyFont="1" applyProtection="1"/>
    <xf numFmtId="0" fontId="3" fillId="0" borderId="4" xfId="0" applyFont="1" applyBorder="1" applyAlignment="1" applyProtection="1">
      <alignment wrapText="1"/>
    </xf>
    <xf numFmtId="0" fontId="3" fillId="0" borderId="2" xfId="0" applyFont="1" applyBorder="1" applyAlignment="1" applyProtection="1">
      <alignment horizontal="center" wrapText="1"/>
    </xf>
    <xf numFmtId="0" fontId="3" fillId="0" borderId="6" xfId="0" applyFont="1" applyBorder="1" applyAlignment="1" applyProtection="1">
      <alignment horizontal="center" wrapText="1"/>
    </xf>
    <xf numFmtId="0" fontId="3" fillId="0" borderId="20" xfId="0" applyFont="1" applyBorder="1" applyAlignment="1" applyProtection="1">
      <alignment horizontal="center" wrapText="1"/>
    </xf>
    <xf numFmtId="0" fontId="3" fillId="0" borderId="0" xfId="0" applyFont="1" applyFill="1" applyBorder="1" applyAlignment="1" applyProtection="1">
      <alignment horizontal="center" wrapText="1"/>
    </xf>
    <xf numFmtId="0" fontId="3" fillId="0" borderId="22" xfId="0" applyFont="1" applyBorder="1" applyAlignment="1" applyProtection="1">
      <alignment horizontal="center" wrapText="1"/>
    </xf>
    <xf numFmtId="0" fontId="3" fillId="0" borderId="4" xfId="0" applyFont="1" applyBorder="1" applyAlignment="1" applyProtection="1">
      <alignment horizontal="center" wrapText="1"/>
    </xf>
    <xf numFmtId="0" fontId="2" fillId="0" borderId="0" xfId="0" applyFont="1" applyAlignment="1" applyProtection="1">
      <alignment wrapText="1"/>
    </xf>
    <xf numFmtId="0" fontId="3" fillId="0" borderId="0" xfId="0" applyFont="1" applyAlignment="1" applyProtection="1">
      <alignment horizontal="center" wrapText="1"/>
    </xf>
    <xf numFmtId="0" fontId="2" fillId="0" borderId="3" xfId="0" applyFont="1" applyBorder="1" applyProtection="1"/>
    <xf numFmtId="0" fontId="2" fillId="2" borderId="7" xfId="0" applyFont="1" applyFill="1" applyBorder="1" applyProtection="1"/>
    <xf numFmtId="3" fontId="2" fillId="3" borderId="17" xfId="0" applyNumberFormat="1" applyFont="1" applyFill="1" applyBorder="1" applyProtection="1"/>
    <xf numFmtId="3" fontId="2" fillId="0" borderId="0" xfId="0" applyNumberFormat="1" applyFont="1" applyFill="1" applyBorder="1" applyProtection="1"/>
    <xf numFmtId="0" fontId="2" fillId="2" borderId="23" xfId="0" applyFont="1" applyFill="1" applyBorder="1" applyProtection="1"/>
    <xf numFmtId="0" fontId="2" fillId="2" borderId="1" xfId="0" applyFont="1" applyFill="1" applyBorder="1" applyProtection="1"/>
    <xf numFmtId="3" fontId="2" fillId="3" borderId="1" xfId="0" applyNumberFormat="1" applyFont="1" applyFill="1" applyBorder="1" applyProtection="1"/>
    <xf numFmtId="3" fontId="2" fillId="0" borderId="0" xfId="0" applyNumberFormat="1" applyFont="1" applyProtection="1"/>
    <xf numFmtId="3" fontId="2" fillId="3" borderId="15" xfId="0" applyNumberFormat="1" applyFont="1" applyFill="1" applyBorder="1" applyProtection="1"/>
    <xf numFmtId="0" fontId="2" fillId="2" borderId="7" xfId="0" applyFont="1" applyFill="1" applyBorder="1" applyAlignment="1" applyProtection="1">
      <alignment horizontal="right"/>
    </xf>
    <xf numFmtId="3" fontId="2" fillId="0" borderId="0" xfId="0" applyNumberFormat="1" applyFont="1" applyFill="1" applyBorder="1" applyAlignment="1" applyProtection="1">
      <alignment horizontal="right"/>
    </xf>
    <xf numFmtId="3" fontId="1" fillId="0" borderId="0" xfId="0" applyNumberFormat="1" applyFont="1" applyProtection="1"/>
    <xf numFmtId="0" fontId="2" fillId="2" borderId="23" xfId="0" applyFont="1" applyFill="1" applyBorder="1" applyAlignment="1" applyProtection="1">
      <alignment horizontal="right"/>
    </xf>
    <xf numFmtId="0" fontId="2" fillId="2" borderId="1" xfId="0" applyFont="1" applyFill="1" applyBorder="1" applyAlignment="1" applyProtection="1">
      <alignment horizontal="right"/>
    </xf>
    <xf numFmtId="3" fontId="2" fillId="3" borderId="8" xfId="0" applyNumberFormat="1" applyFont="1" applyFill="1" applyBorder="1" applyProtection="1"/>
    <xf numFmtId="0" fontId="2" fillId="2" borderId="15" xfId="0" applyFont="1" applyFill="1" applyBorder="1" applyProtection="1"/>
    <xf numFmtId="3" fontId="2" fillId="3" borderId="10" xfId="0" applyNumberFormat="1" applyFont="1" applyFill="1" applyBorder="1" applyProtection="1"/>
    <xf numFmtId="0" fontId="2" fillId="2" borderId="25" xfId="0" applyFont="1" applyFill="1" applyBorder="1" applyProtection="1"/>
    <xf numFmtId="3" fontId="2" fillId="3" borderId="26" xfId="0" applyNumberFormat="1" applyFont="1" applyFill="1" applyBorder="1" applyProtection="1"/>
    <xf numFmtId="0" fontId="2" fillId="2" borderId="28" xfId="0" applyFont="1" applyFill="1" applyBorder="1" applyProtection="1"/>
    <xf numFmtId="0" fontId="2" fillId="2" borderId="29" xfId="0" applyFont="1" applyFill="1" applyBorder="1" applyProtection="1"/>
    <xf numFmtId="3" fontId="2" fillId="3" borderId="29" xfId="0" applyNumberFormat="1" applyFont="1" applyFill="1" applyBorder="1" applyProtection="1"/>
    <xf numFmtId="0" fontId="3" fillId="0" borderId="0" xfId="0" applyFont="1" applyAlignment="1" applyProtection="1">
      <alignment horizontal="left"/>
    </xf>
    <xf numFmtId="3" fontId="3" fillId="0" borderId="0" xfId="0" applyNumberFormat="1" applyFont="1" applyBorder="1" applyProtection="1"/>
    <xf numFmtId="0" fontId="2" fillId="0" borderId="0" xfId="0" applyFont="1" applyFill="1" applyBorder="1" applyAlignment="1" applyProtection="1">
      <alignment wrapText="1"/>
    </xf>
    <xf numFmtId="0" fontId="2" fillId="0" borderId="2" xfId="0" applyFont="1" applyBorder="1" applyAlignment="1" applyProtection="1">
      <alignment wrapText="1"/>
    </xf>
    <xf numFmtId="0" fontId="3" fillId="0" borderId="13" xfId="0" applyFont="1" applyBorder="1" applyAlignment="1" applyProtection="1">
      <alignment horizontal="center" wrapText="1"/>
    </xf>
    <xf numFmtId="3" fontId="2" fillId="3" borderId="9" xfId="0" applyNumberFormat="1" applyFont="1" applyFill="1" applyBorder="1" applyProtection="1"/>
    <xf numFmtId="3" fontId="2" fillId="3" borderId="12" xfId="0" applyNumberFormat="1" applyFont="1" applyFill="1" applyBorder="1" applyProtection="1"/>
    <xf numFmtId="3" fontId="2" fillId="3" borderId="24" xfId="0" applyNumberFormat="1" applyFont="1" applyFill="1" applyBorder="1" applyProtection="1"/>
    <xf numFmtId="3" fontId="3" fillId="0" borderId="0" xfId="0" applyNumberFormat="1" applyFont="1" applyFill="1" applyBorder="1" applyProtection="1"/>
    <xf numFmtId="0" fontId="2" fillId="0" borderId="4" xfId="0" applyFont="1" applyBorder="1" applyProtection="1"/>
    <xf numFmtId="3" fontId="2" fillId="3" borderId="27" xfId="0" applyNumberFormat="1" applyFont="1" applyFill="1" applyBorder="1" applyProtection="1"/>
    <xf numFmtId="0" fontId="3" fillId="0" borderId="0" xfId="0" applyFont="1" applyProtection="1"/>
    <xf numFmtId="1" fontId="2" fillId="0" borderId="5" xfId="0" applyNumberFormat="1" applyFont="1" applyFill="1" applyBorder="1" applyProtection="1"/>
    <xf numFmtId="0" fontId="2" fillId="0" borderId="0" xfId="0" applyFont="1" applyFill="1" applyProtection="1"/>
    <xf numFmtId="1" fontId="2" fillId="0" borderId="32" xfId="0" applyNumberFormat="1" applyFont="1" applyFill="1" applyBorder="1" applyProtection="1"/>
    <xf numFmtId="3" fontId="3" fillId="0" borderId="0" xfId="0" applyNumberFormat="1" applyFont="1" applyProtection="1"/>
    <xf numFmtId="0" fontId="10" fillId="0" borderId="0" xfId="0" applyFont="1" applyProtection="1"/>
    <xf numFmtId="0" fontId="4" fillId="0" borderId="0" xfId="0" applyFont="1" applyProtection="1"/>
    <xf numFmtId="0" fontId="3" fillId="0" borderId="2" xfId="0" applyFont="1" applyBorder="1" applyProtection="1">
      <protection locked="0"/>
    </xf>
    <xf numFmtId="0" fontId="2" fillId="0" borderId="2" xfId="0" applyFont="1" applyBorder="1" applyProtection="1">
      <protection locked="0"/>
    </xf>
    <xf numFmtId="0" fontId="3" fillId="0" borderId="2" xfId="0" applyFont="1" applyBorder="1" applyAlignment="1" applyProtection="1">
      <alignment horizontal="center"/>
    </xf>
  </cellXfs>
  <cellStyles count="1">
    <cellStyle name="Normal" xfId="0" builtinId="0"/>
  </cellStyles>
  <dxfs count="0"/>
  <tableStyles count="0" defaultTableStyle="TableStyleMedium2" defaultPivotStyle="PivotStyleMedium9"/>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tabSelected="1" workbookViewId="0">
      <selection activeCell="M8" sqref="M8"/>
    </sheetView>
  </sheetViews>
  <sheetFormatPr defaultRowHeight="12.75" x14ac:dyDescent="0.2"/>
  <cols>
    <col min="1" max="1" width="31.42578125" style="21" customWidth="1"/>
    <col min="2" max="5" width="12.7109375" style="21" customWidth="1"/>
    <col min="6" max="6" width="1.140625" style="21" customWidth="1"/>
    <col min="7" max="11" width="12.7109375" style="21" customWidth="1"/>
    <col min="12" max="13" width="9.140625" style="21"/>
    <col min="14" max="14" width="15.85546875" style="21" bestFit="1" customWidth="1"/>
    <col min="15" max="16" width="13.28515625" style="21" bestFit="1" customWidth="1"/>
    <col min="17" max="16384" width="9.140625" style="21"/>
  </cols>
  <sheetData>
    <row r="1" spans="1:16" ht="18" x14ac:dyDescent="0.25">
      <c r="A1" s="20" t="s">
        <v>27</v>
      </c>
      <c r="J1" s="22" t="s">
        <v>52</v>
      </c>
    </row>
    <row r="2" spans="1:16" ht="23.25" customHeight="1" x14ac:dyDescent="0.2">
      <c r="A2" s="23" t="s">
        <v>61</v>
      </c>
      <c r="B2" s="81"/>
      <c r="C2" s="82"/>
      <c r="D2" s="25"/>
      <c r="F2" s="26"/>
      <c r="G2" s="27" t="s">
        <v>60</v>
      </c>
      <c r="H2" s="81"/>
    </row>
    <row r="3" spans="1:16" s="31" customFormat="1" ht="23.25" customHeight="1" x14ac:dyDescent="0.2">
      <c r="A3" s="28" t="s">
        <v>23</v>
      </c>
      <c r="B3" s="28"/>
      <c r="C3" s="83" t="s">
        <v>40</v>
      </c>
      <c r="D3" s="83"/>
      <c r="E3" s="83"/>
      <c r="F3" s="29"/>
      <c r="G3" s="83" t="s">
        <v>45</v>
      </c>
      <c r="H3" s="83"/>
      <c r="I3" s="83"/>
      <c r="J3" s="83"/>
      <c r="K3" s="83"/>
      <c r="L3" s="30"/>
      <c r="M3" s="30"/>
    </row>
    <row r="4" spans="1:16" s="39" customFormat="1" ht="25.5" customHeight="1" x14ac:dyDescent="0.2">
      <c r="A4" s="32" t="s">
        <v>0</v>
      </c>
      <c r="B4" s="33" t="s">
        <v>62</v>
      </c>
      <c r="C4" s="34" t="s">
        <v>55</v>
      </c>
      <c r="D4" s="33" t="s">
        <v>44</v>
      </c>
      <c r="E4" s="35" t="s">
        <v>57</v>
      </c>
      <c r="F4" s="36"/>
      <c r="G4" s="37" t="s">
        <v>46</v>
      </c>
      <c r="H4" s="33" t="s">
        <v>47</v>
      </c>
      <c r="I4" s="33" t="s">
        <v>48</v>
      </c>
      <c r="J4" s="33" t="s">
        <v>49</v>
      </c>
      <c r="K4" s="38" t="s">
        <v>50</v>
      </c>
      <c r="N4" s="40"/>
      <c r="O4" s="40"/>
      <c r="P4" s="40"/>
    </row>
    <row r="5" spans="1:16" x14ac:dyDescent="0.2">
      <c r="A5" s="41" t="s">
        <v>34</v>
      </c>
      <c r="B5" s="1">
        <v>15</v>
      </c>
      <c r="C5" s="42">
        <v>24</v>
      </c>
      <c r="D5" s="43">
        <f>IF(AND((B5*C5)&lt;500, (B5*C5&gt;0)),500,(B5*C5))</f>
        <v>500</v>
      </c>
      <c r="E5" s="2">
        <v>40</v>
      </c>
      <c r="F5" s="44"/>
      <c r="G5" s="45">
        <v>400</v>
      </c>
      <c r="H5" s="46">
        <v>480</v>
      </c>
      <c r="I5" s="47">
        <f t="shared" ref="I5:I26" si="0">B5*G5</f>
        <v>6000</v>
      </c>
      <c r="J5" s="43">
        <f t="shared" ref="J5:J26" si="1">B5*H5</f>
        <v>7200</v>
      </c>
      <c r="K5" s="3"/>
      <c r="L5" s="48"/>
      <c r="N5" s="48"/>
      <c r="O5" s="48"/>
      <c r="P5" s="48"/>
    </row>
    <row r="6" spans="1:16" x14ac:dyDescent="0.2">
      <c r="A6" s="41" t="s">
        <v>2</v>
      </c>
      <c r="B6" s="1"/>
      <c r="C6" s="42">
        <v>24</v>
      </c>
      <c r="D6" s="47">
        <f t="shared" ref="D6:D29" si="2">IF(AND((B6*C6)&lt;500, (B6*C6&gt;0)),500,(B6*C6))</f>
        <v>0</v>
      </c>
      <c r="E6" s="4"/>
      <c r="F6" s="44"/>
      <c r="G6" s="45">
        <v>280</v>
      </c>
      <c r="H6" s="46">
        <v>340</v>
      </c>
      <c r="I6" s="47">
        <f t="shared" si="0"/>
        <v>0</v>
      </c>
      <c r="J6" s="49">
        <f t="shared" si="1"/>
        <v>0</v>
      </c>
      <c r="K6" s="5"/>
      <c r="L6" s="48"/>
      <c r="N6" s="48"/>
      <c r="O6" s="48"/>
      <c r="P6" s="48"/>
    </row>
    <row r="7" spans="1:16" x14ac:dyDescent="0.2">
      <c r="A7" s="41" t="s">
        <v>31</v>
      </c>
      <c r="B7" s="1"/>
      <c r="C7" s="42">
        <v>24</v>
      </c>
      <c r="D7" s="47">
        <f t="shared" si="2"/>
        <v>0</v>
      </c>
      <c r="E7" s="4"/>
      <c r="F7" s="44"/>
      <c r="G7" s="45">
        <v>300</v>
      </c>
      <c r="H7" s="46">
        <v>360</v>
      </c>
      <c r="I7" s="47">
        <f t="shared" si="0"/>
        <v>0</v>
      </c>
      <c r="J7" s="49">
        <f t="shared" si="1"/>
        <v>0</v>
      </c>
      <c r="K7" s="5"/>
      <c r="L7" s="48"/>
      <c r="N7" s="48"/>
      <c r="O7" s="48"/>
      <c r="P7" s="48"/>
    </row>
    <row r="8" spans="1:16" x14ac:dyDescent="0.2">
      <c r="A8" s="41" t="s">
        <v>3</v>
      </c>
      <c r="B8" s="1"/>
      <c r="C8" s="50">
        <v>0</v>
      </c>
      <c r="D8" s="47">
        <f t="shared" si="2"/>
        <v>0</v>
      </c>
      <c r="E8" s="6"/>
      <c r="F8" s="51"/>
      <c r="G8" s="45">
        <v>50</v>
      </c>
      <c r="H8" s="46">
        <v>60</v>
      </c>
      <c r="I8" s="47">
        <f t="shared" si="0"/>
        <v>0</v>
      </c>
      <c r="J8" s="49">
        <f t="shared" si="1"/>
        <v>0</v>
      </c>
      <c r="K8" s="5"/>
      <c r="L8" s="48"/>
      <c r="N8" s="48"/>
      <c r="O8" s="48"/>
      <c r="P8" s="48"/>
    </row>
    <row r="9" spans="1:16" x14ac:dyDescent="0.2">
      <c r="A9" s="41" t="s">
        <v>17</v>
      </c>
      <c r="B9" s="1"/>
      <c r="C9" s="42">
        <v>0</v>
      </c>
      <c r="D9" s="47">
        <f t="shared" si="2"/>
        <v>0</v>
      </c>
      <c r="E9" s="4"/>
      <c r="F9" s="44"/>
      <c r="G9" s="45">
        <v>80</v>
      </c>
      <c r="H9" s="46">
        <v>90</v>
      </c>
      <c r="I9" s="47">
        <f t="shared" si="0"/>
        <v>0</v>
      </c>
      <c r="J9" s="49">
        <f t="shared" si="1"/>
        <v>0</v>
      </c>
      <c r="K9" s="5"/>
      <c r="L9" s="48"/>
      <c r="N9" s="48"/>
      <c r="O9" s="48"/>
      <c r="P9" s="48"/>
    </row>
    <row r="10" spans="1:16" x14ac:dyDescent="0.2">
      <c r="A10" s="41" t="s">
        <v>4</v>
      </c>
      <c r="B10" s="1"/>
      <c r="C10" s="42">
        <v>24</v>
      </c>
      <c r="D10" s="47">
        <f t="shared" si="2"/>
        <v>0</v>
      </c>
      <c r="E10" s="4"/>
      <c r="F10" s="44"/>
      <c r="G10" s="45">
        <v>80</v>
      </c>
      <c r="H10" s="46">
        <v>90</v>
      </c>
      <c r="I10" s="47">
        <f t="shared" si="0"/>
        <v>0</v>
      </c>
      <c r="J10" s="49">
        <f t="shared" si="1"/>
        <v>0</v>
      </c>
      <c r="K10" s="5"/>
      <c r="L10" s="48"/>
      <c r="N10" s="48"/>
      <c r="O10" s="48"/>
      <c r="P10" s="48"/>
    </row>
    <row r="11" spans="1:16" x14ac:dyDescent="0.2">
      <c r="A11" s="41" t="s">
        <v>5</v>
      </c>
      <c r="B11" s="1"/>
      <c r="C11" s="42">
        <v>24</v>
      </c>
      <c r="D11" s="47">
        <f t="shared" si="2"/>
        <v>0</v>
      </c>
      <c r="E11" s="4"/>
      <c r="F11" s="44"/>
      <c r="G11" s="45">
        <v>90</v>
      </c>
      <c r="H11" s="46">
        <v>110</v>
      </c>
      <c r="I11" s="47">
        <f t="shared" si="0"/>
        <v>0</v>
      </c>
      <c r="J11" s="49">
        <f t="shared" si="1"/>
        <v>0</v>
      </c>
      <c r="K11" s="5"/>
      <c r="L11" s="48"/>
      <c r="N11" s="48"/>
      <c r="O11" s="48"/>
      <c r="P11" s="48"/>
    </row>
    <row r="12" spans="1:16" x14ac:dyDescent="0.2">
      <c r="A12" s="41" t="s">
        <v>6</v>
      </c>
      <c r="B12" s="1"/>
      <c r="C12" s="42">
        <v>24</v>
      </c>
      <c r="D12" s="47">
        <f t="shared" si="2"/>
        <v>0</v>
      </c>
      <c r="E12" s="4"/>
      <c r="F12" s="44"/>
      <c r="G12" s="45">
        <v>120</v>
      </c>
      <c r="H12" s="46">
        <v>145</v>
      </c>
      <c r="I12" s="47">
        <f t="shared" si="0"/>
        <v>0</v>
      </c>
      <c r="J12" s="49">
        <f t="shared" si="1"/>
        <v>0</v>
      </c>
      <c r="K12" s="5"/>
      <c r="L12" s="48"/>
      <c r="N12" s="48"/>
      <c r="O12" s="48"/>
      <c r="P12" s="48"/>
    </row>
    <row r="13" spans="1:16" x14ac:dyDescent="0.2">
      <c r="A13" s="41" t="s">
        <v>7</v>
      </c>
      <c r="B13" s="1"/>
      <c r="C13" s="42">
        <v>24</v>
      </c>
      <c r="D13" s="47">
        <f t="shared" si="2"/>
        <v>0</v>
      </c>
      <c r="E13" s="4"/>
      <c r="F13" s="44"/>
      <c r="G13" s="45">
        <v>50</v>
      </c>
      <c r="H13" s="46">
        <v>60</v>
      </c>
      <c r="I13" s="47">
        <f t="shared" si="0"/>
        <v>0</v>
      </c>
      <c r="J13" s="49">
        <f t="shared" si="1"/>
        <v>0</v>
      </c>
      <c r="K13" s="5"/>
      <c r="L13" s="48"/>
      <c r="N13" s="48"/>
      <c r="O13" s="48"/>
      <c r="P13" s="48"/>
    </row>
    <row r="14" spans="1:16" x14ac:dyDescent="0.2">
      <c r="A14" s="41" t="s">
        <v>36</v>
      </c>
      <c r="B14" s="1"/>
      <c r="C14" s="42">
        <v>24</v>
      </c>
      <c r="D14" s="47">
        <f t="shared" si="2"/>
        <v>0</v>
      </c>
      <c r="E14" s="4"/>
      <c r="F14" s="44"/>
      <c r="G14" s="45">
        <v>150</v>
      </c>
      <c r="H14" s="46">
        <v>180</v>
      </c>
      <c r="I14" s="47">
        <f t="shared" si="0"/>
        <v>0</v>
      </c>
      <c r="J14" s="49">
        <f t="shared" si="1"/>
        <v>0</v>
      </c>
      <c r="K14" s="5"/>
      <c r="L14" s="48"/>
      <c r="N14" s="48"/>
      <c r="O14" s="48"/>
      <c r="P14" s="48"/>
    </row>
    <row r="15" spans="1:16" x14ac:dyDescent="0.2">
      <c r="A15" s="41" t="s">
        <v>16</v>
      </c>
      <c r="B15" s="1"/>
      <c r="C15" s="42">
        <v>0</v>
      </c>
      <c r="D15" s="47">
        <f t="shared" si="2"/>
        <v>0</v>
      </c>
      <c r="E15" s="4"/>
      <c r="F15" s="44"/>
      <c r="G15" s="45">
        <v>70</v>
      </c>
      <c r="H15" s="46">
        <v>80</v>
      </c>
      <c r="I15" s="47">
        <f t="shared" si="0"/>
        <v>0</v>
      </c>
      <c r="J15" s="49">
        <f t="shared" si="1"/>
        <v>0</v>
      </c>
      <c r="K15" s="5"/>
      <c r="L15" s="48"/>
      <c r="N15" s="48"/>
      <c r="O15" s="48"/>
      <c r="P15" s="48"/>
    </row>
    <row r="16" spans="1:16" x14ac:dyDescent="0.2">
      <c r="A16" s="41" t="s">
        <v>37</v>
      </c>
      <c r="B16" s="1"/>
      <c r="C16" s="42">
        <v>0</v>
      </c>
      <c r="D16" s="47">
        <f t="shared" si="2"/>
        <v>0</v>
      </c>
      <c r="E16" s="4"/>
      <c r="F16" s="44"/>
      <c r="G16" s="45">
        <v>80</v>
      </c>
      <c r="H16" s="46">
        <v>90</v>
      </c>
      <c r="I16" s="47">
        <f t="shared" si="0"/>
        <v>0</v>
      </c>
      <c r="J16" s="49">
        <f t="shared" si="1"/>
        <v>0</v>
      </c>
      <c r="K16" s="5"/>
      <c r="L16" s="48"/>
      <c r="N16" s="48"/>
      <c r="O16" s="48"/>
      <c r="P16" s="48"/>
    </row>
    <row r="17" spans="1:16" x14ac:dyDescent="0.2">
      <c r="A17" s="41" t="s">
        <v>8</v>
      </c>
      <c r="B17" s="1"/>
      <c r="C17" s="42">
        <v>24</v>
      </c>
      <c r="D17" s="47">
        <f t="shared" si="2"/>
        <v>0</v>
      </c>
      <c r="E17" s="4"/>
      <c r="F17" s="44"/>
      <c r="G17" s="45">
        <v>175</v>
      </c>
      <c r="H17" s="46">
        <v>250</v>
      </c>
      <c r="I17" s="47">
        <f t="shared" si="0"/>
        <v>0</v>
      </c>
      <c r="J17" s="49">
        <f t="shared" si="1"/>
        <v>0</v>
      </c>
      <c r="K17" s="5"/>
      <c r="L17" s="48"/>
      <c r="N17" s="48"/>
      <c r="O17" s="48"/>
      <c r="P17" s="48"/>
    </row>
    <row r="18" spans="1:16" x14ac:dyDescent="0.2">
      <c r="A18" s="41" t="s">
        <v>9</v>
      </c>
      <c r="B18" s="1"/>
      <c r="C18" s="42">
        <v>24</v>
      </c>
      <c r="D18" s="47">
        <f t="shared" si="2"/>
        <v>0</v>
      </c>
      <c r="E18" s="4"/>
      <c r="F18" s="44"/>
      <c r="G18" s="45">
        <v>100</v>
      </c>
      <c r="H18" s="46">
        <v>200</v>
      </c>
      <c r="I18" s="47">
        <f t="shared" si="0"/>
        <v>0</v>
      </c>
      <c r="J18" s="49">
        <f t="shared" si="1"/>
        <v>0</v>
      </c>
      <c r="K18" s="5"/>
      <c r="L18" s="48"/>
      <c r="N18" s="48"/>
      <c r="O18" s="52"/>
      <c r="P18" s="48"/>
    </row>
    <row r="19" spans="1:16" x14ac:dyDescent="0.2">
      <c r="A19" s="41" t="s">
        <v>10</v>
      </c>
      <c r="B19" s="1"/>
      <c r="C19" s="42">
        <v>24</v>
      </c>
      <c r="D19" s="47">
        <f t="shared" si="2"/>
        <v>0</v>
      </c>
      <c r="E19" s="4"/>
      <c r="F19" s="44"/>
      <c r="G19" s="45">
        <v>150</v>
      </c>
      <c r="H19" s="46">
        <v>250</v>
      </c>
      <c r="I19" s="47">
        <f t="shared" si="0"/>
        <v>0</v>
      </c>
      <c r="J19" s="49">
        <f t="shared" si="1"/>
        <v>0</v>
      </c>
      <c r="K19" s="5"/>
      <c r="L19" s="48"/>
      <c r="N19" s="48"/>
      <c r="O19" s="48"/>
      <c r="P19" s="48"/>
    </row>
    <row r="20" spans="1:16" x14ac:dyDescent="0.2">
      <c r="A20" s="41" t="s">
        <v>11</v>
      </c>
      <c r="B20" s="1"/>
      <c r="C20" s="42">
        <v>24</v>
      </c>
      <c r="D20" s="47">
        <f t="shared" si="2"/>
        <v>0</v>
      </c>
      <c r="E20" s="4"/>
      <c r="F20" s="44"/>
      <c r="G20" s="45">
        <v>300</v>
      </c>
      <c r="H20" s="46">
        <v>360</v>
      </c>
      <c r="I20" s="47">
        <f t="shared" si="0"/>
        <v>0</v>
      </c>
      <c r="J20" s="49">
        <f t="shared" si="1"/>
        <v>0</v>
      </c>
      <c r="K20" s="5"/>
      <c r="L20" s="48"/>
      <c r="N20" s="48"/>
      <c r="O20" s="48"/>
      <c r="P20" s="48"/>
    </row>
    <row r="21" spans="1:16" x14ac:dyDescent="0.2">
      <c r="A21" s="41" t="s">
        <v>35</v>
      </c>
      <c r="B21" s="1"/>
      <c r="C21" s="42">
        <v>24</v>
      </c>
      <c r="D21" s="47">
        <f t="shared" si="2"/>
        <v>0</v>
      </c>
      <c r="E21" s="4"/>
      <c r="F21" s="44"/>
      <c r="G21" s="45">
        <v>200</v>
      </c>
      <c r="H21" s="46">
        <v>240</v>
      </c>
      <c r="I21" s="47">
        <f t="shared" si="0"/>
        <v>0</v>
      </c>
      <c r="J21" s="49">
        <f t="shared" si="1"/>
        <v>0</v>
      </c>
      <c r="K21" s="5"/>
      <c r="L21" s="48"/>
      <c r="N21" s="48"/>
      <c r="O21" s="48"/>
      <c r="P21" s="48"/>
    </row>
    <row r="22" spans="1:16" x14ac:dyDescent="0.2">
      <c r="A22" s="41" t="s">
        <v>18</v>
      </c>
      <c r="B22" s="1"/>
      <c r="C22" s="42">
        <v>24</v>
      </c>
      <c r="D22" s="47">
        <f t="shared" si="2"/>
        <v>0</v>
      </c>
      <c r="E22" s="4"/>
      <c r="F22" s="44"/>
      <c r="G22" s="45">
        <v>60</v>
      </c>
      <c r="H22" s="46">
        <v>90</v>
      </c>
      <c r="I22" s="47">
        <f t="shared" si="0"/>
        <v>0</v>
      </c>
      <c r="J22" s="49">
        <f t="shared" si="1"/>
        <v>0</v>
      </c>
      <c r="K22" s="5"/>
      <c r="L22" s="48"/>
      <c r="N22" s="48"/>
      <c r="O22" s="48"/>
      <c r="P22" s="48"/>
    </row>
    <row r="23" spans="1:16" x14ac:dyDescent="0.2">
      <c r="A23" s="41" t="s">
        <v>41</v>
      </c>
      <c r="B23" s="1"/>
      <c r="C23" s="42">
        <v>24</v>
      </c>
      <c r="D23" s="47">
        <f t="shared" si="2"/>
        <v>0</v>
      </c>
      <c r="E23" s="4"/>
      <c r="F23" s="44"/>
      <c r="G23" s="45">
        <v>100</v>
      </c>
      <c r="H23" s="46">
        <v>120</v>
      </c>
      <c r="I23" s="47">
        <f t="shared" si="0"/>
        <v>0</v>
      </c>
      <c r="J23" s="49">
        <f t="shared" si="1"/>
        <v>0</v>
      </c>
      <c r="K23" s="5"/>
      <c r="L23" s="48"/>
      <c r="N23" s="48"/>
      <c r="O23" s="48"/>
      <c r="P23" s="48"/>
    </row>
    <row r="24" spans="1:16" x14ac:dyDescent="0.2">
      <c r="A24" s="41" t="s">
        <v>15</v>
      </c>
      <c r="B24" s="1"/>
      <c r="C24" s="42">
        <v>24</v>
      </c>
      <c r="D24" s="47">
        <f t="shared" si="2"/>
        <v>0</v>
      </c>
      <c r="E24" s="4"/>
      <c r="F24" s="44"/>
      <c r="G24" s="45">
        <v>60</v>
      </c>
      <c r="H24" s="46">
        <v>90</v>
      </c>
      <c r="I24" s="47">
        <f t="shared" si="0"/>
        <v>0</v>
      </c>
      <c r="J24" s="49">
        <f t="shared" si="1"/>
        <v>0</v>
      </c>
      <c r="K24" s="5"/>
      <c r="L24" s="48"/>
      <c r="N24" s="48"/>
      <c r="O24" s="48"/>
      <c r="P24" s="48"/>
    </row>
    <row r="25" spans="1:16" x14ac:dyDescent="0.2">
      <c r="A25" s="41" t="s">
        <v>12</v>
      </c>
      <c r="B25" s="1"/>
      <c r="C25" s="42">
        <v>24</v>
      </c>
      <c r="D25" s="47">
        <f t="shared" si="2"/>
        <v>0</v>
      </c>
      <c r="E25" s="4"/>
      <c r="F25" s="44"/>
      <c r="G25" s="45">
        <v>100</v>
      </c>
      <c r="H25" s="46">
        <v>110</v>
      </c>
      <c r="I25" s="47">
        <f t="shared" si="0"/>
        <v>0</v>
      </c>
      <c r="J25" s="49">
        <f t="shared" si="1"/>
        <v>0</v>
      </c>
      <c r="K25" s="5"/>
      <c r="L25" s="48"/>
      <c r="N25" s="48"/>
      <c r="O25" s="48"/>
      <c r="P25" s="48"/>
    </row>
    <row r="26" spans="1:16" x14ac:dyDescent="0.2">
      <c r="A26" s="41" t="s">
        <v>13</v>
      </c>
      <c r="B26" s="1"/>
      <c r="C26" s="42">
        <v>24</v>
      </c>
      <c r="D26" s="47">
        <f t="shared" si="2"/>
        <v>0</v>
      </c>
      <c r="E26" s="4"/>
      <c r="F26" s="44"/>
      <c r="G26" s="53">
        <v>0</v>
      </c>
      <c r="H26" s="54">
        <v>0</v>
      </c>
      <c r="I26" s="47">
        <f t="shared" si="0"/>
        <v>0</v>
      </c>
      <c r="J26" s="49">
        <f t="shared" si="1"/>
        <v>0</v>
      </c>
      <c r="K26" s="7"/>
      <c r="L26" s="48"/>
      <c r="N26" s="48"/>
      <c r="O26" s="48"/>
      <c r="P26" s="48"/>
    </row>
    <row r="27" spans="1:16" x14ac:dyDescent="0.2">
      <c r="A27" s="41" t="s">
        <v>14</v>
      </c>
      <c r="B27" s="1"/>
      <c r="C27" s="42">
        <v>24</v>
      </c>
      <c r="D27" s="47">
        <f t="shared" si="2"/>
        <v>0</v>
      </c>
      <c r="E27" s="4"/>
      <c r="F27" s="44"/>
      <c r="G27" s="45">
        <v>250</v>
      </c>
      <c r="H27" s="46">
        <v>300</v>
      </c>
      <c r="I27" s="47">
        <f>B27*G27</f>
        <v>0</v>
      </c>
      <c r="J27" s="49">
        <f>B27*H27</f>
        <v>0</v>
      </c>
      <c r="K27" s="5"/>
      <c r="L27" s="48"/>
      <c r="N27" s="48"/>
      <c r="O27" s="48"/>
      <c r="P27" s="48"/>
    </row>
    <row r="28" spans="1:16" x14ac:dyDescent="0.2">
      <c r="A28" s="21" t="s">
        <v>38</v>
      </c>
      <c r="B28" s="8"/>
      <c r="C28" s="42">
        <v>24</v>
      </c>
      <c r="D28" s="55">
        <f t="shared" si="2"/>
        <v>0</v>
      </c>
      <c r="E28" s="4"/>
      <c r="F28" s="44"/>
      <c r="G28" s="42"/>
      <c r="H28" s="56"/>
      <c r="I28" s="47">
        <f t="shared" ref="I28:I29" si="3">B28*G28</f>
        <v>0</v>
      </c>
      <c r="J28" s="57">
        <f t="shared" ref="J28:J29" si="4">B28*H28</f>
        <v>0</v>
      </c>
      <c r="K28" s="9"/>
      <c r="L28" s="48"/>
      <c r="N28" s="48"/>
      <c r="O28" s="48"/>
      <c r="P28" s="48"/>
    </row>
    <row r="29" spans="1:16" x14ac:dyDescent="0.2">
      <c r="A29" s="24" t="s">
        <v>38</v>
      </c>
      <c r="B29" s="10"/>
      <c r="C29" s="58">
        <v>24</v>
      </c>
      <c r="D29" s="59">
        <f t="shared" si="2"/>
        <v>0</v>
      </c>
      <c r="E29" s="11"/>
      <c r="F29" s="44"/>
      <c r="G29" s="60"/>
      <c r="H29" s="61"/>
      <c r="I29" s="62">
        <f t="shared" si="3"/>
        <v>0</v>
      </c>
      <c r="J29" s="62">
        <f t="shared" si="4"/>
        <v>0</v>
      </c>
      <c r="K29" s="12"/>
      <c r="L29" s="48"/>
      <c r="N29" s="48"/>
      <c r="O29" s="48"/>
      <c r="P29" s="48"/>
    </row>
    <row r="30" spans="1:16" x14ac:dyDescent="0.2">
      <c r="A30" s="63" t="s">
        <v>58</v>
      </c>
      <c r="D30" s="64">
        <f>SUM(D5:D29)</f>
        <v>500</v>
      </c>
      <c r="E30" s="64">
        <f>SUM(E5:E29)</f>
        <v>40</v>
      </c>
      <c r="F30" s="26"/>
      <c r="I30" s="64">
        <f>SUM(I5:I29)</f>
        <v>6000</v>
      </c>
      <c r="J30" s="64">
        <f t="shared" ref="J30:K30" si="5">SUM(J5:J29)</f>
        <v>7200</v>
      </c>
      <c r="K30" s="64">
        <f t="shared" si="5"/>
        <v>0</v>
      </c>
      <c r="L30" s="48"/>
      <c r="N30" s="48"/>
      <c r="O30" s="48"/>
      <c r="P30" s="48"/>
    </row>
    <row r="31" spans="1:16" ht="14.25" customHeight="1" x14ac:dyDescent="0.2">
      <c r="F31" s="26"/>
      <c r="L31" s="48"/>
      <c r="N31" s="48"/>
      <c r="O31" s="48"/>
      <c r="P31" s="48"/>
    </row>
    <row r="32" spans="1:16" s="39" customFormat="1" ht="25.5" customHeight="1" x14ac:dyDescent="0.2">
      <c r="A32" s="32" t="s">
        <v>22</v>
      </c>
      <c r="B32" s="33" t="s">
        <v>53</v>
      </c>
      <c r="C32" s="34" t="s">
        <v>43</v>
      </c>
      <c r="D32" s="38" t="s">
        <v>44</v>
      </c>
      <c r="F32" s="65"/>
      <c r="G32" s="66"/>
      <c r="H32" s="67" t="s">
        <v>44</v>
      </c>
      <c r="I32" s="67" t="s">
        <v>51</v>
      </c>
      <c r="N32" s="40"/>
    </row>
    <row r="33" spans="1:14" x14ac:dyDescent="0.2">
      <c r="A33" s="41" t="s">
        <v>25</v>
      </c>
      <c r="B33" s="13"/>
      <c r="C33" s="42">
        <f>180*1.3</f>
        <v>234</v>
      </c>
      <c r="D33" s="68">
        <f>B33*C33</f>
        <v>0</v>
      </c>
      <c r="F33" s="26"/>
      <c r="G33" s="21" t="s">
        <v>32</v>
      </c>
      <c r="H33" s="69">
        <f>D33+D34+D35</f>
        <v>0</v>
      </c>
      <c r="I33" s="14"/>
      <c r="J33" s="48"/>
      <c r="N33" s="48"/>
    </row>
    <row r="34" spans="1:14" x14ac:dyDescent="0.2">
      <c r="A34" s="41" t="s">
        <v>28</v>
      </c>
      <c r="B34" s="13"/>
      <c r="C34" s="42">
        <f>140*1.3</f>
        <v>182</v>
      </c>
      <c r="D34" s="68">
        <f t="shared" ref="D34:D36" si="6">B34*C34</f>
        <v>0</v>
      </c>
      <c r="F34" s="26"/>
      <c r="G34" s="24" t="s">
        <v>33</v>
      </c>
      <c r="H34" s="70">
        <f>D36</f>
        <v>0</v>
      </c>
      <c r="I34" s="15"/>
      <c r="J34" s="48"/>
      <c r="N34" s="48"/>
    </row>
    <row r="35" spans="1:14" x14ac:dyDescent="0.2">
      <c r="A35" s="41" t="s">
        <v>30</v>
      </c>
      <c r="B35" s="13"/>
      <c r="C35" s="42">
        <f>100*1.3</f>
        <v>130</v>
      </c>
      <c r="D35" s="68">
        <f t="shared" si="6"/>
        <v>0</v>
      </c>
      <c r="F35" s="26"/>
      <c r="G35" s="63" t="s">
        <v>58</v>
      </c>
      <c r="H35" s="64">
        <f>SUM(H33:H34)</f>
        <v>0</v>
      </c>
      <c r="I35" s="71">
        <f>SUM(I33:I34)</f>
        <v>0</v>
      </c>
    </row>
    <row r="36" spans="1:14" x14ac:dyDescent="0.2">
      <c r="A36" s="72" t="s">
        <v>29</v>
      </c>
      <c r="B36" s="16"/>
      <c r="C36" s="58">
        <f>120*1.3</f>
        <v>156</v>
      </c>
      <c r="D36" s="73">
        <f t="shared" si="6"/>
        <v>0</v>
      </c>
      <c r="F36" s="26"/>
    </row>
    <row r="37" spans="1:14" x14ac:dyDescent="0.2">
      <c r="A37" s="74" t="s">
        <v>58</v>
      </c>
      <c r="D37" s="71">
        <f>SUM(D33:D36)</f>
        <v>0</v>
      </c>
      <c r="F37" s="26"/>
    </row>
    <row r="38" spans="1:14" ht="16.5" customHeight="1" x14ac:dyDescent="0.2">
      <c r="F38" s="26"/>
    </row>
    <row r="39" spans="1:14" s="39" customFormat="1" ht="27" customHeight="1" x14ac:dyDescent="0.2">
      <c r="A39" s="32" t="s">
        <v>24</v>
      </c>
      <c r="B39" s="33" t="s">
        <v>54</v>
      </c>
      <c r="C39" s="34" t="s">
        <v>55</v>
      </c>
      <c r="D39" s="38" t="s">
        <v>44</v>
      </c>
      <c r="E39" s="34" t="s">
        <v>51</v>
      </c>
      <c r="F39" s="36"/>
      <c r="N39" s="40"/>
    </row>
    <row r="40" spans="1:14" x14ac:dyDescent="0.2">
      <c r="A40" s="41" t="s">
        <v>26</v>
      </c>
      <c r="B40" s="75">
        <f>SUM($B$5:$B$29)</f>
        <v>15</v>
      </c>
      <c r="C40" s="42">
        <v>8</v>
      </c>
      <c r="D40" s="68">
        <f>B40*C40</f>
        <v>120</v>
      </c>
      <c r="E40" s="17"/>
      <c r="F40" s="44"/>
      <c r="G40" s="76"/>
      <c r="H40" s="48"/>
      <c r="N40" s="48"/>
    </row>
    <row r="41" spans="1:14" x14ac:dyDescent="0.2">
      <c r="A41" s="41" t="s">
        <v>21</v>
      </c>
      <c r="B41" s="75">
        <f t="shared" ref="B41:B43" si="7">SUM($B$5:$B$29)</f>
        <v>15</v>
      </c>
      <c r="C41" s="42">
        <v>4</v>
      </c>
      <c r="D41" s="68">
        <f t="shared" ref="D41:D43" si="8">B41*C41</f>
        <v>60</v>
      </c>
      <c r="E41" s="18"/>
      <c r="F41" s="44"/>
      <c r="G41" s="76"/>
      <c r="H41" s="48"/>
      <c r="N41" s="48"/>
    </row>
    <row r="42" spans="1:14" x14ac:dyDescent="0.2">
      <c r="A42" s="41" t="s">
        <v>20</v>
      </c>
      <c r="B42" s="75">
        <f t="shared" si="7"/>
        <v>15</v>
      </c>
      <c r="C42" s="42">
        <v>6</v>
      </c>
      <c r="D42" s="68">
        <f t="shared" si="8"/>
        <v>90</v>
      </c>
      <c r="E42" s="18"/>
      <c r="F42" s="44"/>
      <c r="G42" s="76"/>
      <c r="H42" s="48"/>
      <c r="N42" s="48"/>
    </row>
    <row r="43" spans="1:14" x14ac:dyDescent="0.2">
      <c r="A43" s="72" t="s">
        <v>19</v>
      </c>
      <c r="B43" s="77">
        <f t="shared" si="7"/>
        <v>15</v>
      </c>
      <c r="C43" s="58">
        <v>15</v>
      </c>
      <c r="D43" s="73">
        <f t="shared" si="8"/>
        <v>225</v>
      </c>
      <c r="E43" s="19"/>
      <c r="F43" s="44"/>
      <c r="G43" s="76"/>
      <c r="H43" s="48"/>
      <c r="N43" s="48"/>
    </row>
    <row r="44" spans="1:14" x14ac:dyDescent="0.2">
      <c r="A44" s="63" t="s">
        <v>58</v>
      </c>
      <c r="D44" s="64">
        <f>SUM(D40:D43)</f>
        <v>495</v>
      </c>
      <c r="E44" s="64">
        <f>SUM(E40:E43)</f>
        <v>0</v>
      </c>
    </row>
    <row r="45" spans="1:14" ht="9.75" customHeight="1" x14ac:dyDescent="0.2">
      <c r="A45" s="27"/>
      <c r="D45" s="78"/>
      <c r="E45" s="78"/>
    </row>
    <row r="46" spans="1:14" x14ac:dyDescent="0.2">
      <c r="A46" s="79" t="s">
        <v>1</v>
      </c>
    </row>
    <row r="47" spans="1:14" x14ac:dyDescent="0.2">
      <c r="A47" s="80" t="s">
        <v>56</v>
      </c>
    </row>
    <row r="48" spans="1:14" x14ac:dyDescent="0.2">
      <c r="A48" s="80" t="s">
        <v>39</v>
      </c>
    </row>
    <row r="49" spans="1:4" x14ac:dyDescent="0.2">
      <c r="A49" s="80" t="s">
        <v>59</v>
      </c>
      <c r="D49" s="80" t="s">
        <v>42</v>
      </c>
    </row>
    <row r="52" spans="1:4" x14ac:dyDescent="0.2">
      <c r="A52" s="80"/>
    </row>
  </sheetData>
  <sheetProtection algorithmName="SHA-512" hashValue="0XWUgQAEVtCU+s07KxiLjxK9A5FzAJiNCnXrcH+GwqpAoHyzWopBqNQNB4szcwuXZo9Ia5j6ELMYDRIptf0DPA==" saltValue="f31MiPWUVZKEmG+nBTKqCg==" spinCount="100000" sheet="1" objects="1" scenarios="1"/>
  <mergeCells count="2">
    <mergeCell ref="C3:E3"/>
    <mergeCell ref="G3:K3"/>
  </mergeCells>
  <pageMargins left="0.7" right="0.7" top="0.4" bottom="0.25" header="0.3" footer="0.1"/>
  <pageSetup scale="83" orientation="landscape" r:id="rId1"/>
  <headerFoot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TCAT</vt:lpstr>
      <vt:lpstr>TCAT!Print_Area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2017-05-25T17:53:56Z</dcterms:modified>
</cp:coreProperties>
</file>