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tbrfs01\users\DUhler\My Documents\Budget\cbr 2018\THEC\"/>
    </mc:Choice>
  </mc:AlternateContent>
  <xr:revisionPtr revIDLastSave="0" documentId="8_{217F61F4-7092-4DEA-B315-EC40B9A5C324}" xr6:coauthVersionLast="28" xr6:coauthVersionMax="28" xr10:uidLastSave="{00000000-0000-0000-0000-000000000000}"/>
  <bookViews>
    <workbookView xWindow="0" yWindow="0" windowWidth="21420" windowHeight="14355" xr2:uid="{00000000-000D-0000-FFFF-FFFF00000000}"/>
  </bookViews>
  <sheets>
    <sheet name="CC" sheetId="1" r:id="rId1"/>
  </sheets>
  <definedNames>
    <definedName name="_Hlk224121177" localSheetId="0">CC!$A$20</definedName>
    <definedName name="_xlnm.Print_Area" localSheetId="0">CC!$A$1:$O$129</definedName>
  </definedNames>
  <calcPr calcId="171027"/>
</workbook>
</file>

<file path=xl/calcChain.xml><?xml version="1.0" encoding="utf-8"?>
<calcChain xmlns="http://schemas.openxmlformats.org/spreadsheetml/2006/main">
  <c r="B116" i="1" l="1"/>
  <c r="B119" i="1"/>
  <c r="D46" i="1" l="1"/>
  <c r="D47" i="1" l="1"/>
  <c r="C122" i="1" l="1"/>
  <c r="D107" i="1"/>
  <c r="D109" i="1" s="1"/>
  <c r="B121" i="1" s="1"/>
  <c r="D121" i="1" s="1"/>
  <c r="G80" i="1"/>
  <c r="I80" i="1" s="1"/>
  <c r="G79" i="1"/>
  <c r="I79" i="1" s="1"/>
  <c r="G78" i="1"/>
  <c r="I78" i="1" s="1"/>
  <c r="G77" i="1"/>
  <c r="I77" i="1" s="1"/>
  <c r="G76" i="1"/>
  <c r="I76" i="1" s="1"/>
  <c r="C76" i="1"/>
  <c r="G87" i="1" s="1"/>
  <c r="G75" i="1"/>
  <c r="I75" i="1" s="1"/>
  <c r="C75" i="1"/>
  <c r="G86" i="1" s="1"/>
  <c r="G74" i="1"/>
  <c r="I74" i="1" s="1"/>
  <c r="G73" i="1"/>
  <c r="I73" i="1" s="1"/>
  <c r="G72" i="1"/>
  <c r="I72" i="1" s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G47" i="1"/>
  <c r="G46" i="1"/>
  <c r="J39" i="1"/>
  <c r="F39" i="1"/>
  <c r="G39" i="1" s="1"/>
  <c r="I39" i="1" s="1"/>
  <c r="K39" i="1" s="1"/>
  <c r="J38" i="1"/>
  <c r="F38" i="1"/>
  <c r="G38" i="1" s="1"/>
  <c r="I38" i="1" s="1"/>
  <c r="J37" i="1"/>
  <c r="F37" i="1"/>
  <c r="G37" i="1" s="1"/>
  <c r="I37" i="1" s="1"/>
  <c r="K37" i="1" s="1"/>
  <c r="J36" i="1"/>
  <c r="F36" i="1"/>
  <c r="G36" i="1" s="1"/>
  <c r="I36" i="1" s="1"/>
  <c r="J35" i="1"/>
  <c r="F35" i="1"/>
  <c r="G35" i="1" s="1"/>
  <c r="I35" i="1" s="1"/>
  <c r="K35" i="1" s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J21" i="1" l="1"/>
  <c r="J20" i="1"/>
  <c r="J25" i="1"/>
  <c r="J22" i="1"/>
  <c r="J26" i="1"/>
  <c r="F66" i="1"/>
  <c r="J23" i="1"/>
  <c r="K36" i="1"/>
  <c r="M36" i="1" s="1"/>
  <c r="N36" i="1" s="1"/>
  <c r="G88" i="1"/>
  <c r="G96" i="1" s="1"/>
  <c r="I96" i="1" s="1"/>
  <c r="J27" i="1"/>
  <c r="J24" i="1"/>
  <c r="J28" i="1"/>
  <c r="K38" i="1"/>
  <c r="M38" i="1" s="1"/>
  <c r="N38" i="1" s="1"/>
  <c r="M35" i="1"/>
  <c r="M39" i="1"/>
  <c r="N39" i="1" s="1"/>
  <c r="M37" i="1"/>
  <c r="N37" i="1" s="1"/>
  <c r="B117" i="1"/>
  <c r="D117" i="1" s="1"/>
  <c r="G48" i="1"/>
  <c r="I81" i="1"/>
  <c r="K40" i="1" l="1"/>
  <c r="G93" i="1"/>
  <c r="I93" i="1" s="1"/>
  <c r="G94" i="1"/>
  <c r="I94" i="1" s="1"/>
  <c r="G95" i="1"/>
  <c r="I95" i="1" s="1"/>
  <c r="F67" i="1"/>
  <c r="F68" i="1" s="1"/>
  <c r="J29" i="1"/>
  <c r="B115" i="1" s="1"/>
  <c r="D115" i="1" s="1"/>
  <c r="M40" i="1"/>
  <c r="N35" i="1"/>
  <c r="N40" i="1" s="1"/>
  <c r="N42" i="1" s="1"/>
  <c r="D119" i="1" l="1"/>
  <c r="I97" i="1"/>
  <c r="I100" i="1" s="1"/>
  <c r="I101" i="1" s="1"/>
  <c r="I102" i="1" s="1"/>
  <c r="B120" i="1" s="1"/>
  <c r="D120" i="1" s="1"/>
  <c r="D116" i="1" l="1"/>
  <c r="D122" i="1" s="1"/>
  <c r="B122" i="1"/>
</calcChain>
</file>

<file path=xl/sharedStrings.xml><?xml version="1.0" encoding="utf-8"?>
<sst xmlns="http://schemas.openxmlformats.org/spreadsheetml/2006/main" count="156" uniqueCount="145">
  <si>
    <t>THEC - Space Allocation Guidelines</t>
  </si>
  <si>
    <t>Data Input and Calculation Spreadsheet - Community Colleges</t>
  </si>
  <si>
    <t>Name of Institution:</t>
  </si>
  <si>
    <t>Date of Data:</t>
  </si>
  <si>
    <t>Change shaded cells only:</t>
  </si>
  <si>
    <t>blue</t>
  </si>
  <si>
    <t>Data inputs (institutions)</t>
  </si>
  <si>
    <t>salmon</t>
  </si>
  <si>
    <t>Guidelines / planning inputs (THEC)</t>
  </si>
  <si>
    <t>NASF totals rounded up to next whole square foot.</t>
  </si>
  <si>
    <t>Enrollment Data</t>
  </si>
  <si>
    <t>Students</t>
  </si>
  <si>
    <t>FTE</t>
  </si>
  <si>
    <t>On-ground</t>
  </si>
  <si>
    <t>Online</t>
  </si>
  <si>
    <t>Part I – Classrooms</t>
  </si>
  <si>
    <t>Sta util = 60% (fixed)</t>
  </si>
  <si>
    <t>Hrs per week:</t>
  </si>
  <si>
    <t xml:space="preserve"> Institutions enter 30 hrs for Day session or 17 for Evening.</t>
  </si>
  <si>
    <t>Class Size</t>
  </si>
  <si>
    <t># of sections</t>
  </si>
  <si>
    <t>Weekly CR Hours</t>
  </si>
  <si>
    <t>Classroom Stations</t>
  </si>
  <si>
    <t>NASF / Sta</t>
  </si>
  <si>
    <t>NASF per CR</t>
  </si>
  <si>
    <t>Number of CRs</t>
  </si>
  <si>
    <t>Total NASF</t>
  </si>
  <si>
    <t>1-8</t>
  </si>
  <si>
    <t>9-14</t>
  </si>
  <si>
    <t>15-20</t>
  </si>
  <si>
    <t>21-26</t>
  </si>
  <si>
    <t>27-32</t>
  </si>
  <si>
    <t>33-47</t>
  </si>
  <si>
    <t>48-74</t>
  </si>
  <si>
    <t>75-126</t>
  </si>
  <si>
    <t>127+</t>
  </si>
  <si>
    <t>Total CR NASF:</t>
  </si>
  <si>
    <t>Part II - Scheduled Labs and Studios</t>
  </si>
  <si>
    <t>Lower Div (100+200 level)</t>
  </si>
  <si>
    <t>Sta util:</t>
  </si>
  <si>
    <t>Discipline</t>
  </si>
  <si>
    <t>Weekly Lab Hours</t>
  </si>
  <si>
    <t>Total Enrollment</t>
  </si>
  <si>
    <t>Mean Section Size</t>
  </si>
  <si>
    <t>Stations per Lab</t>
  </si>
  <si>
    <t>NASF per Lab</t>
  </si>
  <si>
    <t>Number of Labs</t>
  </si>
  <si>
    <t>Lab+Studio NASF</t>
  </si>
  <si>
    <t>Support Allocation</t>
  </si>
  <si>
    <t>Support NASF</t>
  </si>
  <si>
    <t>A</t>
  </si>
  <si>
    <t>B</t>
  </si>
  <si>
    <t>C</t>
  </si>
  <si>
    <t>D</t>
  </si>
  <si>
    <t>E</t>
  </si>
  <si>
    <t>Total Lower Div NASF:</t>
  </si>
  <si>
    <t>Grand Total Scheduled Lab and Studio NASF:</t>
  </si>
  <si>
    <t>Part III - Open Labs, Studios, Collaboration</t>
  </si>
  <si>
    <t>NASF / FTE</t>
  </si>
  <si>
    <t>Student enrollment, on-ground (FTE)</t>
  </si>
  <si>
    <t>Student enrollment, online (FTE)</t>
  </si>
  <si>
    <t>Grand Total Open Labs, Studios, Collaboration NASF:</t>
  </si>
  <si>
    <t>Personnel Category</t>
  </si>
  <si>
    <t>Part V - Personnel Requiring Office Space</t>
  </si>
  <si>
    <t>Total FTE</t>
  </si>
  <si>
    <t>President, Chancellor</t>
  </si>
  <si>
    <t>Provosts, Vice President</t>
  </si>
  <si>
    <t>Dean</t>
  </si>
  <si>
    <t>Assoc. Dean, Dept. Chair</t>
  </si>
  <si>
    <t>Professor, Assoc, Asst</t>
  </si>
  <si>
    <t>Other Faculty</t>
  </si>
  <si>
    <t>Professional Staff</t>
  </si>
  <si>
    <t>Clerical</t>
  </si>
  <si>
    <t>Staff, Technician</t>
  </si>
  <si>
    <t>Other: Auditor, etc.</t>
  </si>
  <si>
    <t>Subtotal NASF:</t>
  </si>
  <si>
    <t>Support Allocation:</t>
  </si>
  <si>
    <t>Total Office NASF by FTE:</t>
  </si>
  <si>
    <t>Part VI - Library and Study</t>
  </si>
  <si>
    <t>Volumes</t>
  </si>
  <si>
    <t>NASF per Volume</t>
  </si>
  <si>
    <t>Total vol and vol-equivalents</t>
  </si>
  <si>
    <t>First 150,000 Volumes:</t>
  </si>
  <si>
    <t>Tot vols in compact shelving</t>
  </si>
  <si>
    <t>Next 150,000 Volumes:</t>
  </si>
  <si>
    <t>Cartographic collection</t>
  </si>
  <si>
    <t>Next 300,000 Volumes:</t>
  </si>
  <si>
    <t>Stu enroll, on ground (FTE)</t>
  </si>
  <si>
    <t>Next 600,000 Volumes:</t>
  </si>
  <si>
    <t>Stu enroll, online (FTE)</t>
  </si>
  <si>
    <t>Next 1,200,000 Volumes:</t>
  </si>
  <si>
    <t>Next 2,400,000 Volumes:</t>
  </si>
  <si>
    <t>Above 4,800,000 Volumes:</t>
  </si>
  <si>
    <t>Compact Shelving</t>
  </si>
  <si>
    <t>Cartographic Collection</t>
  </si>
  <si>
    <t>NASF for Volumes:</t>
  </si>
  <si>
    <t>Number of Tables, Carrels, and Groups</t>
  </si>
  <si>
    <t>% of FTE Enrollment</t>
  </si>
  <si>
    <t>Number of T, C, &amp; Gs</t>
  </si>
  <si>
    <t>On ground:</t>
  </si>
  <si>
    <t>Online:</t>
  </si>
  <si>
    <t>Total T, C, &amp; Gs:</t>
  </si>
  <si>
    <t>NASF for Tables, Carrels, Groups</t>
  </si>
  <si>
    <t>% of T, C, &amp; Gs</t>
  </si>
  <si>
    <t>NASF per Station</t>
  </si>
  <si>
    <t>% Standard:</t>
  </si>
  <si>
    <t>% Enhanced / Group:</t>
  </si>
  <si>
    <t>% Reserved / Assignable:</t>
  </si>
  <si>
    <t>%  Group Study:</t>
  </si>
  <si>
    <t>NASF for Readers:</t>
  </si>
  <si>
    <t>Space for Technical Services</t>
  </si>
  <si>
    <t>Sub-total Books and Reader Space:</t>
  </si>
  <si>
    <t>Add'l NASF, % of Sub-total for Technical Services:</t>
  </si>
  <si>
    <t>Total Library and Study NASF:</t>
  </si>
  <si>
    <t>Part VII - Physical Education and Recreation</t>
  </si>
  <si>
    <t>Student enrollment, on ground (FTE)</t>
  </si>
  <si>
    <t>NASF Per FTE :</t>
  </si>
  <si>
    <t>Total Physical Ed and Recreation NASF:</t>
  </si>
  <si>
    <t>Summary NASF</t>
  </si>
  <si>
    <t>Part</t>
  </si>
  <si>
    <t>Modeled</t>
  </si>
  <si>
    <t>Exist E&amp;G</t>
  </si>
  <si>
    <t>Difference</t>
  </si>
  <si>
    <t xml:space="preserve">Equiv FICM </t>
  </si>
  <si>
    <t>I - Classrooms</t>
  </si>
  <si>
    <t>1xx</t>
  </si>
  <si>
    <t>II - Lab / Studio</t>
  </si>
  <si>
    <t>210, 215</t>
  </si>
  <si>
    <t>III - Open Lab</t>
  </si>
  <si>
    <t>220, 225</t>
  </si>
  <si>
    <t>IV - Research</t>
  </si>
  <si>
    <t>250, 255</t>
  </si>
  <si>
    <t>V - Office</t>
  </si>
  <si>
    <t>3xx</t>
  </si>
  <si>
    <t>VI - Library</t>
  </si>
  <si>
    <t>4xx</t>
  </si>
  <si>
    <t>VII - Phys Ed</t>
  </si>
  <si>
    <t>520, 523, 525</t>
  </si>
  <si>
    <t>Totals:</t>
  </si>
  <si>
    <t>NA</t>
  </si>
  <si>
    <t>ver 01-18</t>
  </si>
  <si>
    <r>
      <t xml:space="preserve">Students Worker  </t>
    </r>
    <r>
      <rPr>
        <sz val="9"/>
        <color indexed="8"/>
        <rFont val="Times New Roman"/>
        <family val="1"/>
      </rPr>
      <t>(Headcount)</t>
    </r>
  </si>
  <si>
    <r>
      <t>GTA</t>
    </r>
    <r>
      <rPr>
        <sz val="9"/>
        <color indexed="8"/>
        <rFont val="Times New Roman"/>
        <family val="1"/>
      </rPr>
      <t xml:space="preserve"> (Headcount)   NA</t>
    </r>
  </si>
  <si>
    <r>
      <t>GRA</t>
    </r>
    <r>
      <rPr>
        <sz val="9"/>
        <color indexed="8"/>
        <rFont val="Times New Roman"/>
        <family val="1"/>
      </rPr>
      <t xml:space="preserve"> (Headcount)  NA</t>
    </r>
  </si>
  <si>
    <t>Note:  These Guidelines are to be run for the entire campus, all programs / buildings at this campus / location (not the entire institution).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</si>
</sst>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"/>
  </numFmts>
  <fonts count="21" x14ac:knownFonts="1">
    <font>
      <sz val="9"/>
      <color theme="1"/>
      <name val="Times New Roman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10"/>
      <name val="Times New Roman"/>
      <family val="1"/>
    </font>
    <font>
      <sz val="9"/>
      <color indexed="55"/>
      <name val="Times New Roman"/>
      <family val="1"/>
    </font>
    <font>
      <b/>
      <sz val="9"/>
      <color indexed="9"/>
      <name val="Times New Roman"/>
      <family val="1"/>
    </font>
    <font>
      <sz val="9"/>
      <color indexed="9"/>
      <name val="Times New Roman"/>
      <family val="1"/>
    </font>
    <font>
      <sz val="10"/>
      <color indexed="8"/>
      <name val="Arial"/>
      <family val="2"/>
    </font>
    <font>
      <sz val="9"/>
      <name val="Times New Roman"/>
      <family val="2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sz val="11"/>
      <color indexed="9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1" fillId="0" borderId="0"/>
    <xf numFmtId="0" fontId="4" fillId="0" borderId="0"/>
    <xf numFmtId="0" fontId="4" fillId="0" borderId="0"/>
  </cellStyleXfs>
  <cellXfs count="31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Alignment="1">
      <alignment horizontal="right"/>
    </xf>
    <xf numFmtId="0" fontId="3" fillId="0" borderId="0" xfId="0" applyFont="1"/>
    <xf numFmtId="0" fontId="5" fillId="2" borderId="1" xfId="1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0" fontId="2" fillId="3" borderId="1" xfId="0" applyFont="1" applyFill="1" applyBorder="1" applyProtection="1">
      <protection locked="0"/>
    </xf>
    <xf numFmtId="0" fontId="6" fillId="0" borderId="0" xfId="0" applyNumberFormat="1" applyFont="1" applyFill="1" applyBorder="1" applyAlignment="1" applyProtection="1">
      <alignment horizontal="left"/>
    </xf>
    <xf numFmtId="0" fontId="6" fillId="4" borderId="1" xfId="1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/>
    <xf numFmtId="0" fontId="6" fillId="2" borderId="1" xfId="1" applyFont="1" applyFill="1" applyBorder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left"/>
    </xf>
    <xf numFmtId="0" fontId="2" fillId="0" borderId="6" xfId="0" applyFont="1" applyBorder="1"/>
    <xf numFmtId="0" fontId="8" fillId="0" borderId="6" xfId="0" applyNumberFormat="1" applyFont="1" applyFill="1" applyBorder="1" applyAlignment="1" applyProtection="1">
      <alignment horizontal="center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9" fillId="5" borderId="7" xfId="0" applyFont="1" applyFill="1" applyBorder="1"/>
    <xf numFmtId="0" fontId="9" fillId="5" borderId="8" xfId="0" applyFont="1" applyFill="1" applyBorder="1"/>
    <xf numFmtId="0" fontId="10" fillId="0" borderId="0" xfId="0" applyFont="1" applyFill="1" applyBorder="1"/>
    <xf numFmtId="0" fontId="5" fillId="6" borderId="9" xfId="0" applyFont="1" applyFill="1" applyBorder="1"/>
    <xf numFmtId="0" fontId="5" fillId="6" borderId="10" xfId="0" applyFont="1" applyFill="1" applyBorder="1" applyAlignment="1">
      <alignment horizontal="center"/>
    </xf>
    <xf numFmtId="0" fontId="5" fillId="0" borderId="11" xfId="0" applyNumberFormat="1" applyFont="1" applyFill="1" applyBorder="1" applyAlignment="1" applyProtection="1">
      <alignment horizontal="left"/>
    </xf>
    <xf numFmtId="3" fontId="2" fillId="4" borderId="12" xfId="0" applyNumberFormat="1" applyFont="1" applyFill="1" applyBorder="1" applyAlignment="1" applyProtection="1">
      <alignment horizontal="right"/>
      <protection locked="0"/>
    </xf>
    <xf numFmtId="0" fontId="5" fillId="0" borderId="13" xfId="0" applyNumberFormat="1" applyFont="1" applyFill="1" applyBorder="1" applyAlignment="1" applyProtection="1">
      <alignment horizontal="left"/>
    </xf>
    <xf numFmtId="3" fontId="2" fillId="4" borderId="14" xfId="0" applyNumberFormat="1" applyFont="1" applyFill="1" applyBorder="1" applyAlignment="1" applyProtection="1">
      <alignment horizontal="right"/>
      <protection locked="0"/>
    </xf>
    <xf numFmtId="0" fontId="9" fillId="5" borderId="15" xfId="0" applyFont="1" applyFill="1" applyBorder="1"/>
    <xf numFmtId="0" fontId="9" fillId="5" borderId="16" xfId="0" applyFont="1" applyFill="1" applyBorder="1"/>
    <xf numFmtId="0" fontId="10" fillId="5" borderId="17" xfId="0" applyFont="1" applyFill="1" applyBorder="1"/>
    <xf numFmtId="0" fontId="1" fillId="0" borderId="0" xfId="0" applyFont="1" applyAlignment="1">
      <alignment horizontal="right"/>
    </xf>
    <xf numFmtId="3" fontId="2" fillId="4" borderId="18" xfId="0" applyNumberFormat="1" applyFont="1" applyFill="1" applyBorder="1" applyAlignment="1" applyProtection="1">
      <alignment horizontal="center"/>
      <protection locked="0"/>
    </xf>
    <xf numFmtId="0" fontId="1" fillId="7" borderId="9" xfId="0" applyFont="1" applyFill="1" applyBorder="1" applyAlignment="1">
      <alignment horizontal="center" wrapText="1"/>
    </xf>
    <xf numFmtId="0" fontId="1" fillId="7" borderId="19" xfId="0" applyFont="1" applyFill="1" applyBorder="1" applyAlignment="1">
      <alignment horizontal="center" wrapText="1"/>
    </xf>
    <xf numFmtId="0" fontId="1" fillId="7" borderId="10" xfId="0" applyFont="1" applyFill="1" applyBorder="1" applyAlignment="1">
      <alignment horizontal="center" wrapText="1"/>
    </xf>
    <xf numFmtId="0" fontId="1" fillId="7" borderId="20" xfId="0" applyFont="1" applyFill="1" applyBorder="1" applyAlignment="1">
      <alignment horizontal="center" wrapText="1"/>
    </xf>
    <xf numFmtId="0" fontId="1" fillId="7" borderId="21" xfId="0" applyFont="1" applyFill="1" applyBorder="1" applyAlignment="1">
      <alignment horizontal="center" wrapText="1"/>
    </xf>
    <xf numFmtId="0" fontId="1" fillId="7" borderId="2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16" fontId="1" fillId="0" borderId="23" xfId="0" quotePrefix="1" applyNumberFormat="1" applyFont="1" applyBorder="1" applyAlignment="1">
      <alignment horizontal="center"/>
    </xf>
    <xf numFmtId="3" fontId="2" fillId="4" borderId="24" xfId="0" applyNumberFormat="1" applyFont="1" applyFill="1" applyBorder="1" applyAlignment="1" applyProtection="1">
      <alignment horizontal="right"/>
      <protection locked="0"/>
    </xf>
    <xf numFmtId="3" fontId="2" fillId="4" borderId="25" xfId="0" applyNumberFormat="1" applyFont="1" applyFill="1" applyBorder="1" applyAlignment="1" applyProtection="1">
      <alignment horizontal="right"/>
      <protection locked="0"/>
    </xf>
    <xf numFmtId="0" fontId="1" fillId="0" borderId="11" xfId="0" applyFont="1" applyBorder="1" applyAlignment="1">
      <alignment horizontal="center"/>
    </xf>
    <xf numFmtId="0" fontId="6" fillId="2" borderId="26" xfId="1" applyFont="1" applyFill="1" applyBorder="1" applyAlignment="1">
      <alignment horizontal="center"/>
    </xf>
    <xf numFmtId="3" fontId="2" fillId="0" borderId="21" xfId="0" applyNumberFormat="1" applyFont="1" applyBorder="1" applyAlignment="1" applyProtection="1">
      <alignment horizontal="right"/>
      <protection hidden="1"/>
    </xf>
    <xf numFmtId="1" fontId="2" fillId="0" borderId="24" xfId="0" applyNumberFormat="1" applyFont="1" applyBorder="1" applyAlignment="1" applyProtection="1">
      <alignment horizontal="right"/>
      <protection hidden="1"/>
    </xf>
    <xf numFmtId="3" fontId="2" fillId="0" borderId="12" xfId="0" applyNumberFormat="1" applyFont="1" applyBorder="1" applyAlignment="1" applyProtection="1">
      <alignment horizontal="right"/>
      <protection hidden="1"/>
    </xf>
    <xf numFmtId="0" fontId="5" fillId="0" borderId="0" xfId="2" applyFont="1" applyFill="1" applyBorder="1" applyAlignment="1">
      <alignment horizontal="center" wrapText="1"/>
    </xf>
    <xf numFmtId="16" fontId="1" fillId="0" borderId="27" xfId="0" quotePrefix="1" applyNumberFormat="1" applyFont="1" applyBorder="1" applyAlignment="1">
      <alignment horizontal="center"/>
    </xf>
    <xf numFmtId="3" fontId="2" fillId="4" borderId="1" xfId="0" applyNumberFormat="1" applyFont="1" applyFill="1" applyBorder="1" applyAlignment="1" applyProtection="1">
      <alignment horizontal="right"/>
      <protection locked="0"/>
    </xf>
    <xf numFmtId="3" fontId="2" fillId="4" borderId="28" xfId="0" applyNumberFormat="1" applyFont="1" applyFill="1" applyBorder="1" applyAlignment="1" applyProtection="1">
      <alignment horizontal="right"/>
      <protection locked="0"/>
    </xf>
    <xf numFmtId="0" fontId="1" fillId="0" borderId="27" xfId="0" applyFont="1" applyBorder="1" applyAlignment="1">
      <alignment horizontal="center"/>
    </xf>
    <xf numFmtId="3" fontId="2" fillId="0" borderId="1" xfId="0" applyNumberFormat="1" applyFont="1" applyBorder="1" applyProtection="1">
      <protection hidden="1"/>
    </xf>
    <xf numFmtId="1" fontId="2" fillId="0" borderId="1" xfId="0" applyNumberFormat="1" applyFont="1" applyBorder="1" applyAlignment="1" applyProtection="1">
      <alignment horizontal="right"/>
      <protection hidden="1"/>
    </xf>
    <xf numFmtId="3" fontId="2" fillId="0" borderId="28" xfId="0" applyNumberFormat="1" applyFont="1" applyBorder="1" applyProtection="1">
      <protection hidden="1"/>
    </xf>
    <xf numFmtId="0" fontId="1" fillId="0" borderId="0" xfId="2" applyFont="1" applyFill="1" applyBorder="1" applyAlignment="1">
      <alignment horizontal="left" wrapText="1"/>
    </xf>
    <xf numFmtId="0" fontId="1" fillId="0" borderId="27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1" fillId="0" borderId="13" xfId="0" applyFont="1" applyBorder="1" applyAlignment="1">
      <alignment horizontal="center"/>
    </xf>
    <xf numFmtId="3" fontId="2" fillId="4" borderId="29" xfId="0" applyNumberFormat="1" applyFont="1" applyFill="1" applyBorder="1" applyAlignment="1" applyProtection="1">
      <alignment horizontal="right"/>
      <protection locked="0"/>
    </xf>
    <xf numFmtId="0" fontId="1" fillId="0" borderId="13" xfId="0" applyFont="1" applyFill="1" applyBorder="1" applyAlignment="1">
      <alignment horizontal="center"/>
    </xf>
    <xf numFmtId="0" fontId="6" fillId="2" borderId="29" xfId="1" applyFont="1" applyFill="1" applyBorder="1" applyAlignment="1">
      <alignment horizontal="center"/>
    </xf>
    <xf numFmtId="3" fontId="2" fillId="0" borderId="29" xfId="0" applyNumberFormat="1" applyFont="1" applyBorder="1" applyProtection="1">
      <protection hidden="1"/>
    </xf>
    <xf numFmtId="1" fontId="2" fillId="0" borderId="29" xfId="0" applyNumberFormat="1" applyFont="1" applyBorder="1" applyAlignment="1" applyProtection="1">
      <alignment horizontal="right"/>
      <protection hidden="1"/>
    </xf>
    <xf numFmtId="3" fontId="2" fillId="0" borderId="14" xfId="0" applyNumberFormat="1" applyFont="1" applyBorder="1" applyProtection="1">
      <protection hidden="1"/>
    </xf>
    <xf numFmtId="3" fontId="1" fillId="0" borderId="18" xfId="0" applyNumberFormat="1" applyFont="1" applyBorder="1" applyProtection="1">
      <protection hidden="1"/>
    </xf>
    <xf numFmtId="3" fontId="1" fillId="0" borderId="0" xfId="0" applyNumberFormat="1" applyFont="1" applyBorder="1"/>
    <xf numFmtId="0" fontId="2" fillId="0" borderId="30" xfId="0" applyFont="1" applyBorder="1"/>
    <xf numFmtId="0" fontId="5" fillId="0" borderId="30" xfId="1" applyFont="1" applyFill="1" applyBorder="1" applyAlignment="1">
      <alignment horizontal="left"/>
    </xf>
    <xf numFmtId="0" fontId="5" fillId="0" borderId="30" xfId="2" applyFont="1" applyFill="1" applyBorder="1" applyAlignment="1">
      <alignment horizontal="center" wrapText="1"/>
    </xf>
    <xf numFmtId="0" fontId="9" fillId="5" borderId="30" xfId="0" applyFont="1" applyFill="1" applyBorder="1"/>
    <xf numFmtId="0" fontId="1" fillId="5" borderId="8" xfId="0" applyFont="1" applyFill="1" applyBorder="1"/>
    <xf numFmtId="0" fontId="2" fillId="0" borderId="0" xfId="0" applyFont="1" applyBorder="1" applyAlignment="1"/>
    <xf numFmtId="0" fontId="5" fillId="0" borderId="0" xfId="1" applyFont="1" applyFill="1" applyBorder="1" applyAlignment="1">
      <alignment horizontal="center"/>
    </xf>
    <xf numFmtId="0" fontId="9" fillId="5" borderId="31" xfId="0" applyFont="1" applyFill="1" applyBorder="1"/>
    <xf numFmtId="0" fontId="9" fillId="5" borderId="6" xfId="0" applyFont="1" applyFill="1" applyBorder="1"/>
    <xf numFmtId="0" fontId="6" fillId="5" borderId="32" xfId="1" applyFont="1" applyFill="1" applyBorder="1" applyAlignment="1">
      <alignment horizontal="left"/>
    </xf>
    <xf numFmtId="0" fontId="1" fillId="0" borderId="0" xfId="0" applyFont="1" applyBorder="1" applyAlignment="1">
      <alignment horizontal="right" wrapText="1"/>
    </xf>
    <xf numFmtId="9" fontId="6" fillId="2" borderId="33" xfId="1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6" fillId="2" borderId="33" xfId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 wrapText="1"/>
    </xf>
    <xf numFmtId="0" fontId="1" fillId="7" borderId="34" xfId="0" applyFont="1" applyFill="1" applyBorder="1" applyAlignment="1">
      <alignment horizontal="center" wrapText="1"/>
    </xf>
    <xf numFmtId="0" fontId="1" fillId="0" borderId="23" xfId="0" applyFont="1" applyBorder="1" applyAlignment="1">
      <alignment horizontal="center"/>
    </xf>
    <xf numFmtId="164" fontId="2" fillId="0" borderId="11" xfId="0" applyNumberFormat="1" applyFont="1" applyBorder="1" applyAlignment="1" applyProtection="1">
      <alignment horizontal="center"/>
      <protection hidden="1"/>
    </xf>
    <xf numFmtId="1" fontId="2" fillId="0" borderId="26" xfId="0" applyNumberFormat="1" applyFont="1" applyBorder="1" applyAlignment="1" applyProtection="1">
      <alignment horizontal="center"/>
      <protection hidden="1"/>
    </xf>
    <xf numFmtId="3" fontId="2" fillId="0" borderId="26" xfId="0" applyNumberFormat="1" applyFont="1" applyBorder="1" applyAlignment="1" applyProtection="1">
      <alignment horizontal="right" wrapText="1"/>
      <protection hidden="1"/>
    </xf>
    <xf numFmtId="1" fontId="2" fillId="0" borderId="21" xfId="0" applyNumberFormat="1" applyFont="1" applyBorder="1" applyAlignment="1" applyProtection="1">
      <alignment horizontal="right" wrapText="1"/>
      <protection hidden="1"/>
    </xf>
    <xf numFmtId="3" fontId="2" fillId="0" borderId="35" xfId="0" applyNumberFormat="1" applyFont="1" applyBorder="1" applyProtection="1">
      <protection hidden="1"/>
    </xf>
    <xf numFmtId="9" fontId="6" fillId="2" borderId="26" xfId="1" applyNumberFormat="1" applyFont="1" applyFill="1" applyBorder="1" applyAlignment="1">
      <alignment horizontal="center"/>
    </xf>
    <xf numFmtId="3" fontId="2" fillId="0" borderId="12" xfId="0" applyNumberFormat="1" applyFont="1" applyBorder="1" applyProtection="1">
      <protection hidden="1"/>
    </xf>
    <xf numFmtId="164" fontId="2" fillId="0" borderId="27" xfId="0" applyNumberFormat="1" applyFont="1" applyBorder="1" applyAlignment="1" applyProtection="1">
      <alignment horizontal="center"/>
      <protection hidden="1"/>
    </xf>
    <xf numFmtId="1" fontId="2" fillId="0" borderId="1" xfId="0" applyNumberFormat="1" applyFont="1" applyBorder="1" applyAlignment="1" applyProtection="1">
      <alignment horizontal="center"/>
      <protection hidden="1"/>
    </xf>
    <xf numFmtId="3" fontId="2" fillId="0" borderId="1" xfId="0" applyNumberFormat="1" applyFont="1" applyBorder="1" applyAlignment="1" applyProtection="1">
      <alignment horizontal="right" wrapText="1"/>
      <protection hidden="1"/>
    </xf>
    <xf numFmtId="1" fontId="2" fillId="0" borderId="1" xfId="0" applyNumberFormat="1" applyFont="1" applyBorder="1" applyAlignment="1" applyProtection="1">
      <alignment horizontal="right" wrapText="1"/>
      <protection hidden="1"/>
    </xf>
    <xf numFmtId="3" fontId="2" fillId="0" borderId="3" xfId="0" applyNumberFormat="1" applyFont="1" applyBorder="1" applyProtection="1">
      <protection hidden="1"/>
    </xf>
    <xf numFmtId="9" fontId="6" fillId="2" borderId="1" xfId="1" applyNumberFormat="1" applyFont="1" applyFill="1" applyBorder="1" applyAlignment="1">
      <alignment horizontal="center"/>
    </xf>
    <xf numFmtId="164" fontId="2" fillId="0" borderId="13" xfId="0" applyNumberFormat="1" applyFont="1" applyBorder="1" applyAlignment="1" applyProtection="1">
      <alignment horizontal="center"/>
      <protection hidden="1"/>
    </xf>
    <xf numFmtId="1" fontId="2" fillId="0" borderId="29" xfId="0" applyNumberFormat="1" applyFont="1" applyBorder="1" applyAlignment="1" applyProtection="1">
      <alignment horizontal="center"/>
      <protection hidden="1"/>
    </xf>
    <xf numFmtId="3" fontId="2" fillId="0" borderId="29" xfId="0" applyNumberFormat="1" applyFont="1" applyBorder="1" applyAlignment="1" applyProtection="1">
      <alignment horizontal="right" wrapText="1"/>
      <protection hidden="1"/>
    </xf>
    <xf numFmtId="1" fontId="2" fillId="0" borderId="29" xfId="0" applyNumberFormat="1" applyFont="1" applyBorder="1" applyAlignment="1" applyProtection="1">
      <alignment horizontal="right" wrapText="1"/>
      <protection hidden="1"/>
    </xf>
    <xf numFmtId="3" fontId="2" fillId="0" borderId="36" xfId="0" applyNumberFormat="1" applyFont="1" applyBorder="1" applyProtection="1">
      <protection hidden="1"/>
    </xf>
    <xf numFmtId="9" fontId="6" fillId="2" borderId="29" xfId="1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 applyProtection="1">
      <alignment wrapText="1"/>
      <protection hidden="1"/>
    </xf>
    <xf numFmtId="0" fontId="2" fillId="0" borderId="0" xfId="0" applyFont="1" applyBorder="1" applyAlignment="1" applyProtection="1">
      <alignment horizontal="right"/>
      <protection hidden="1"/>
    </xf>
    <xf numFmtId="3" fontId="2" fillId="0" borderId="37" xfId="0" applyNumberFormat="1" applyFont="1" applyBorder="1" applyProtection="1">
      <protection hidden="1"/>
    </xf>
    <xf numFmtId="3" fontId="1" fillId="0" borderId="37" xfId="0" applyNumberFormat="1" applyFont="1" applyBorder="1" applyProtection="1">
      <protection hidden="1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wrapText="1"/>
    </xf>
    <xf numFmtId="0" fontId="1" fillId="0" borderId="6" xfId="0" applyFont="1" applyBorder="1" applyAlignment="1">
      <alignment horizontal="right"/>
    </xf>
    <xf numFmtId="3" fontId="1" fillId="0" borderId="6" xfId="0" applyNumberFormat="1" applyFont="1" applyBorder="1"/>
    <xf numFmtId="0" fontId="1" fillId="0" borderId="30" xfId="0" applyFont="1" applyBorder="1" applyAlignment="1">
      <alignment horizontal="center"/>
    </xf>
    <xf numFmtId="0" fontId="2" fillId="0" borderId="30" xfId="0" applyFont="1" applyBorder="1" applyAlignment="1">
      <alignment horizontal="right"/>
    </xf>
    <xf numFmtId="0" fontId="2" fillId="0" borderId="30" xfId="0" applyFont="1" applyBorder="1" applyAlignment="1">
      <alignment wrapText="1"/>
    </xf>
    <xf numFmtId="0" fontId="1" fillId="0" borderId="30" xfId="0" applyFont="1" applyBorder="1" applyAlignment="1">
      <alignment horizontal="right"/>
    </xf>
    <xf numFmtId="3" fontId="1" fillId="0" borderId="30" xfId="0" applyNumberFormat="1" applyFont="1" applyBorder="1"/>
    <xf numFmtId="0" fontId="2" fillId="0" borderId="30" xfId="0" applyFont="1" applyBorder="1" applyAlignment="1">
      <alignment horizontal="left"/>
    </xf>
    <xf numFmtId="3" fontId="2" fillId="0" borderId="12" xfId="0" applyNumberFormat="1" applyFont="1" applyFill="1" applyBorder="1" applyAlignment="1" applyProtection="1">
      <alignment horizontal="right" vertical="top" wrapText="1"/>
      <protection hidden="1"/>
    </xf>
    <xf numFmtId="0" fontId="2" fillId="0" borderId="0" xfId="0" applyFont="1" applyFill="1" applyBorder="1" applyAlignment="1">
      <alignment horizontal="right"/>
    </xf>
    <xf numFmtId="0" fontId="6" fillId="2" borderId="11" xfId="1" applyFont="1" applyFill="1" applyBorder="1" applyAlignment="1">
      <alignment horizontal="center"/>
    </xf>
    <xf numFmtId="3" fontId="1" fillId="0" borderId="12" xfId="0" applyNumberFormat="1" applyFont="1" applyBorder="1" applyProtection="1">
      <protection hidden="1"/>
    </xf>
    <xf numFmtId="3" fontId="2" fillId="0" borderId="14" xfId="0" applyNumberFormat="1" applyFont="1" applyFill="1" applyBorder="1" applyAlignment="1" applyProtection="1">
      <alignment horizontal="right" vertical="top" wrapText="1"/>
      <protection hidden="1"/>
    </xf>
    <xf numFmtId="0" fontId="6" fillId="2" borderId="13" xfId="1" applyFont="1" applyFill="1" applyBorder="1" applyAlignment="1">
      <alignment horizontal="center"/>
    </xf>
    <xf numFmtId="3" fontId="1" fillId="0" borderId="14" xfId="0" applyNumberFormat="1" applyFont="1" applyBorder="1" applyProtection="1">
      <protection hidden="1"/>
    </xf>
    <xf numFmtId="0" fontId="9" fillId="5" borderId="17" xfId="0" applyFont="1" applyFill="1" applyBorder="1"/>
    <xf numFmtId="0" fontId="1" fillId="0" borderId="0" xfId="0" applyFont="1" applyFill="1" applyBorder="1" applyAlignment="1">
      <alignment horizontal="center" vertical="top" wrapText="1"/>
    </xf>
    <xf numFmtId="3" fontId="2" fillId="0" borderId="28" xfId="0" applyNumberFormat="1" applyFont="1" applyBorder="1" applyAlignment="1" applyProtection="1">
      <alignment horizontal="right"/>
      <protection hidden="1"/>
    </xf>
    <xf numFmtId="3" fontId="2" fillId="0" borderId="14" xfId="0" applyNumberFormat="1" applyFont="1" applyBorder="1" applyAlignment="1" applyProtection="1">
      <alignment horizontal="right"/>
      <protection hidden="1"/>
    </xf>
    <xf numFmtId="0" fontId="7" fillId="0" borderId="0" xfId="0" applyFont="1" applyBorder="1" applyAlignment="1">
      <alignment vertical="top" wrapText="1"/>
    </xf>
    <xf numFmtId="9" fontId="6" fillId="2" borderId="18" xfId="1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 applyProtection="1"/>
    <xf numFmtId="0" fontId="1" fillId="7" borderId="10" xfId="0" applyFont="1" applyFill="1" applyBorder="1" applyAlignment="1">
      <alignment horizontal="center"/>
    </xf>
    <xf numFmtId="0" fontId="2" fillId="0" borderId="0" xfId="0" applyFont="1" applyAlignment="1"/>
    <xf numFmtId="166" fontId="2" fillId="4" borderId="12" xfId="0" applyNumberFormat="1" applyFont="1" applyFill="1" applyBorder="1" applyAlignment="1" applyProtection="1">
      <alignment horizontal="right" vertical="top" wrapText="1"/>
      <protection locked="0"/>
    </xf>
    <xf numFmtId="3" fontId="2" fillId="0" borderId="22" xfId="0" applyNumberFormat="1" applyFont="1" applyBorder="1" applyProtection="1">
      <protection hidden="1"/>
    </xf>
    <xf numFmtId="166" fontId="2" fillId="4" borderId="28" xfId="0" applyNumberFormat="1" applyFont="1" applyFill="1" applyBorder="1" applyAlignment="1" applyProtection="1">
      <alignment horizontal="right" vertical="top" wrapText="1"/>
      <protection locked="0"/>
    </xf>
    <xf numFmtId="0" fontId="6" fillId="2" borderId="27" xfId="1" applyFont="1" applyFill="1" applyBorder="1" applyAlignment="1">
      <alignment horizontal="center"/>
    </xf>
    <xf numFmtId="3" fontId="2" fillId="0" borderId="51" xfId="0" applyNumberFormat="1" applyFont="1" applyBorder="1" applyProtection="1">
      <protection hidden="1"/>
    </xf>
    <xf numFmtId="0" fontId="6" fillId="2" borderId="23" xfId="1" applyFont="1" applyFill="1" applyBorder="1" applyAlignment="1">
      <alignment horizontal="center"/>
    </xf>
    <xf numFmtId="166" fontId="2" fillId="4" borderId="45" xfId="0" applyNumberFormat="1" applyFont="1" applyFill="1" applyBorder="1" applyAlignment="1" applyProtection="1">
      <alignment horizontal="right" vertical="top" wrapText="1"/>
      <protection locked="0"/>
    </xf>
    <xf numFmtId="166" fontId="2" fillId="0" borderId="0" xfId="0" applyNumberFormat="1" applyFont="1" applyFill="1" applyBorder="1" applyAlignment="1">
      <alignment horizontal="right" vertical="top" wrapText="1"/>
    </xf>
    <xf numFmtId="0" fontId="6" fillId="0" borderId="0" xfId="1" applyFont="1" applyFill="1" applyBorder="1" applyAlignment="1">
      <alignment horizontal="right"/>
    </xf>
    <xf numFmtId="3" fontId="2" fillId="0" borderId="47" xfId="0" applyNumberFormat="1" applyFont="1" applyFill="1" applyBorder="1" applyProtection="1">
      <protection hidden="1"/>
    </xf>
    <xf numFmtId="3" fontId="2" fillId="0" borderId="49" xfId="0" applyNumberFormat="1" applyFont="1" applyFill="1" applyBorder="1" applyProtection="1">
      <protection hidden="1"/>
    </xf>
    <xf numFmtId="9" fontId="5" fillId="0" borderId="0" xfId="1" applyNumberFormat="1" applyFont="1" applyFill="1" applyBorder="1" applyAlignment="1">
      <alignment horizontal="right"/>
    </xf>
    <xf numFmtId="3" fontId="1" fillId="0" borderId="18" xfId="0" applyNumberFormat="1" applyFont="1" applyFill="1" applyBorder="1" applyProtection="1">
      <protection hidden="1"/>
    </xf>
    <xf numFmtId="0" fontId="7" fillId="0" borderId="6" xfId="0" applyFont="1" applyBorder="1" applyAlignment="1">
      <alignment vertical="top" wrapText="1"/>
    </xf>
    <xf numFmtId="166" fontId="2" fillId="0" borderId="6" xfId="0" applyNumberFormat="1" applyFont="1" applyFill="1" applyBorder="1" applyAlignment="1">
      <alignment horizontal="right" vertical="top" wrapText="1"/>
    </xf>
    <xf numFmtId="9" fontId="5" fillId="0" borderId="6" xfId="1" applyNumberFormat="1" applyFont="1" applyFill="1" applyBorder="1" applyAlignment="1">
      <alignment horizontal="right"/>
    </xf>
    <xf numFmtId="3" fontId="1" fillId="0" borderId="6" xfId="0" applyNumberFormat="1" applyFont="1" applyFill="1" applyBorder="1"/>
    <xf numFmtId="3" fontId="1" fillId="0" borderId="0" xfId="0" applyNumberFormat="1" applyFont="1" applyFill="1" applyBorder="1"/>
    <xf numFmtId="3" fontId="10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5" fillId="7" borderId="20" xfId="0" applyFont="1" applyFill="1" applyBorder="1" applyAlignment="1">
      <alignment horizontal="center"/>
    </xf>
    <xf numFmtId="0" fontId="5" fillId="7" borderId="21" xfId="0" applyFont="1" applyFill="1" applyBorder="1" applyAlignment="1">
      <alignment horizontal="center" wrapText="1"/>
    </xf>
    <xf numFmtId="3" fontId="2" fillId="4" borderId="12" xfId="0" applyNumberFormat="1" applyFont="1" applyFill="1" applyBorder="1" applyAlignment="1" applyProtection="1">
      <alignment horizontal="right" vertical="top" wrapText="1"/>
      <protection locked="0"/>
    </xf>
    <xf numFmtId="3" fontId="2" fillId="0" borderId="52" xfId="0" applyNumberFormat="1" applyFont="1" applyBorder="1" applyProtection="1">
      <protection hidden="1"/>
    </xf>
    <xf numFmtId="2" fontId="6" fillId="2" borderId="26" xfId="1" applyNumberFormat="1" applyFont="1" applyFill="1" applyBorder="1" applyAlignment="1">
      <alignment horizontal="center"/>
    </xf>
    <xf numFmtId="3" fontId="2" fillId="4" borderId="28" xfId="0" applyNumberFormat="1" applyFont="1" applyFill="1" applyBorder="1" applyAlignment="1" applyProtection="1">
      <alignment horizontal="right" vertical="top" wrapText="1"/>
      <protection locked="0"/>
    </xf>
    <xf numFmtId="3" fontId="2" fillId="0" borderId="5" xfId="0" applyNumberFormat="1" applyFont="1" applyBorder="1" applyProtection="1">
      <protection hidden="1"/>
    </xf>
    <xf numFmtId="2" fontId="6" fillId="2" borderId="1" xfId="1" applyNumberFormat="1" applyFont="1" applyFill="1" applyBorder="1" applyAlignment="1">
      <alignment horizontal="center"/>
    </xf>
    <xf numFmtId="3" fontId="2" fillId="0" borderId="28" xfId="0" applyNumberFormat="1" applyFont="1" applyFill="1" applyBorder="1" applyAlignment="1" applyProtection="1">
      <alignment horizontal="right" vertical="top" wrapText="1"/>
      <protection hidden="1"/>
    </xf>
    <xf numFmtId="3" fontId="2" fillId="0" borderId="45" xfId="0" applyNumberFormat="1" applyFont="1" applyFill="1" applyBorder="1" applyAlignment="1" applyProtection="1">
      <alignment horizontal="right" vertical="top" wrapText="1"/>
      <protection hidden="1"/>
    </xf>
    <xf numFmtId="2" fontId="6" fillId="2" borderId="40" xfId="1" applyNumberFormat="1" applyFont="1" applyFill="1" applyBorder="1" applyAlignment="1">
      <alignment horizontal="center"/>
    </xf>
    <xf numFmtId="3" fontId="2" fillId="0" borderId="2" xfId="0" applyNumberFormat="1" applyFont="1" applyBorder="1" applyProtection="1">
      <protection hidden="1"/>
    </xf>
    <xf numFmtId="2" fontId="6" fillId="2" borderId="43" xfId="1" applyNumberFormat="1" applyFont="1" applyFill="1" applyBorder="1" applyAlignment="1">
      <alignment horizontal="center"/>
    </xf>
    <xf numFmtId="3" fontId="2" fillId="0" borderId="41" xfId="0" applyNumberFormat="1" applyFont="1" applyBorder="1" applyAlignment="1" applyProtection="1">
      <alignment horizontal="right"/>
      <protection hidden="1"/>
    </xf>
    <xf numFmtId="3" fontId="2" fillId="0" borderId="54" xfId="0" applyNumberFormat="1" applyFont="1" applyFill="1" applyBorder="1" applyProtection="1">
      <protection hidden="1"/>
    </xf>
    <xf numFmtId="2" fontId="6" fillId="2" borderId="29" xfId="1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3" fontId="2" fillId="0" borderId="0" xfId="0" applyNumberFormat="1" applyFont="1" applyFill="1"/>
    <xf numFmtId="3" fontId="2" fillId="0" borderId="37" xfId="0" applyNumberFormat="1" applyFont="1" applyFill="1" applyBorder="1" applyAlignment="1" applyProtection="1">
      <alignment horizontal="right"/>
      <protection hidden="1"/>
    </xf>
    <xf numFmtId="0" fontId="6" fillId="0" borderId="0" xfId="0" applyFont="1"/>
    <xf numFmtId="3" fontId="2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wrapText="1"/>
    </xf>
    <xf numFmtId="3" fontId="5" fillId="0" borderId="39" xfId="0" applyNumberFormat="1" applyFont="1" applyFill="1" applyBorder="1" applyAlignment="1">
      <alignment horizontal="right"/>
    </xf>
    <xf numFmtId="165" fontId="6" fillId="2" borderId="26" xfId="1" applyNumberFormat="1" applyFont="1" applyFill="1" applyBorder="1" applyAlignment="1">
      <alignment horizontal="center"/>
    </xf>
    <xf numFmtId="3" fontId="6" fillId="0" borderId="12" xfId="0" applyNumberFormat="1" applyFont="1" applyFill="1" applyBorder="1" applyAlignment="1" applyProtection="1">
      <alignment horizontal="right"/>
      <protection hidden="1"/>
    </xf>
    <xf numFmtId="3" fontId="5" fillId="0" borderId="31" xfId="0" applyNumberFormat="1" applyFont="1" applyFill="1" applyBorder="1" applyAlignment="1">
      <alignment horizontal="right"/>
    </xf>
    <xf numFmtId="165" fontId="6" fillId="2" borderId="44" xfId="1" applyNumberFormat="1" applyFont="1" applyFill="1" applyBorder="1" applyAlignment="1">
      <alignment horizontal="center"/>
    </xf>
    <xf numFmtId="3" fontId="6" fillId="0" borderId="45" xfId="0" applyNumberFormat="1" applyFont="1" applyFill="1" applyBorder="1" applyAlignment="1" applyProtection="1">
      <alignment horizontal="right"/>
      <protection hidden="1"/>
    </xf>
    <xf numFmtId="3" fontId="5" fillId="0" borderId="0" xfId="0" applyNumberFormat="1" applyFont="1" applyFill="1" applyBorder="1" applyAlignment="1">
      <alignment horizontal="left"/>
    </xf>
    <xf numFmtId="3" fontId="6" fillId="0" borderId="37" xfId="0" applyNumberFormat="1" applyFont="1" applyFill="1" applyBorder="1" applyAlignment="1" applyProtection="1">
      <alignment horizontal="right"/>
      <protection hidden="1"/>
    </xf>
    <xf numFmtId="3" fontId="6" fillId="0" borderId="0" xfId="0" applyNumberFormat="1" applyFont="1" applyFill="1" applyBorder="1" applyAlignment="1" applyProtection="1">
      <alignment horizontal="right"/>
      <protection hidden="1"/>
    </xf>
    <xf numFmtId="3" fontId="6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3" fontId="6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 wrapText="1"/>
    </xf>
    <xf numFmtId="3" fontId="6" fillId="0" borderId="26" xfId="0" applyNumberFormat="1" applyFont="1" applyFill="1" applyBorder="1" applyAlignment="1" applyProtection="1">
      <alignment horizontal="right"/>
      <protection hidden="1"/>
    </xf>
    <xf numFmtId="3" fontId="6" fillId="0" borderId="12" xfId="0" applyNumberFormat="1" applyFont="1" applyBorder="1" applyAlignment="1" applyProtection="1">
      <alignment horizontal="right"/>
      <protection hidden="1"/>
    </xf>
    <xf numFmtId="3" fontId="6" fillId="0" borderId="1" xfId="0" applyNumberFormat="1" applyFont="1" applyFill="1" applyBorder="1" applyAlignment="1" applyProtection="1">
      <alignment horizontal="right"/>
      <protection hidden="1"/>
    </xf>
    <xf numFmtId="3" fontId="6" fillId="0" borderId="28" xfId="0" applyNumberFormat="1" applyFont="1" applyBorder="1" applyAlignment="1" applyProtection="1">
      <alignment horizontal="right"/>
      <protection hidden="1"/>
    </xf>
    <xf numFmtId="3" fontId="6" fillId="0" borderId="29" xfId="0" applyNumberFormat="1" applyFont="1" applyFill="1" applyBorder="1" applyAlignment="1" applyProtection="1">
      <alignment horizontal="right"/>
      <protection hidden="1"/>
    </xf>
    <xf numFmtId="3" fontId="6" fillId="0" borderId="14" xfId="0" applyNumberFormat="1" applyFont="1" applyBorder="1" applyAlignment="1" applyProtection="1">
      <alignment horizontal="right"/>
      <protection hidden="1"/>
    </xf>
    <xf numFmtId="3" fontId="6" fillId="0" borderId="58" xfId="0" applyNumberFormat="1" applyFont="1" applyFill="1" applyBorder="1" applyAlignment="1" applyProtection="1">
      <alignment horizontal="right"/>
      <protection hidden="1"/>
    </xf>
    <xf numFmtId="165" fontId="6" fillId="2" borderId="15" xfId="1" applyNumberFormat="1" applyFont="1" applyFill="1" applyBorder="1" applyAlignment="1">
      <alignment horizontal="center"/>
    </xf>
    <xf numFmtId="3" fontId="6" fillId="0" borderId="49" xfId="0" applyNumberFormat="1" applyFont="1" applyFill="1" applyBorder="1" applyAlignment="1" applyProtection="1">
      <alignment horizontal="right"/>
      <protection hidden="1"/>
    </xf>
    <xf numFmtId="3" fontId="5" fillId="0" borderId="18" xfId="0" applyNumberFormat="1" applyFont="1" applyFill="1" applyBorder="1" applyAlignment="1" applyProtection="1">
      <alignment horizontal="right"/>
      <protection hidden="1"/>
    </xf>
    <xf numFmtId="3" fontId="5" fillId="0" borderId="0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15" fillId="5" borderId="30" xfId="0" applyFont="1" applyFill="1" applyBorder="1"/>
    <xf numFmtId="0" fontId="16" fillId="5" borderId="8" xfId="0" applyFont="1" applyFill="1" applyBorder="1"/>
    <xf numFmtId="0" fontId="16" fillId="0" borderId="0" xfId="0" applyFont="1" applyFill="1" applyBorder="1"/>
    <xf numFmtId="0" fontId="16" fillId="0" borderId="0" xfId="0" applyFont="1"/>
    <xf numFmtId="3" fontId="6" fillId="2" borderId="14" xfId="1" applyNumberFormat="1" applyFont="1" applyFill="1" applyBorder="1" applyAlignment="1">
      <alignment horizontal="center"/>
    </xf>
    <xf numFmtId="0" fontId="16" fillId="0" borderId="0" xfId="0" applyFont="1" applyFill="1"/>
    <xf numFmtId="0" fontId="2" fillId="0" borderId="0" xfId="0" applyFont="1" applyFill="1" applyAlignment="1">
      <alignment horizontal="left"/>
    </xf>
    <xf numFmtId="0" fontId="16" fillId="0" borderId="6" xfId="0" applyFont="1" applyBorder="1"/>
    <xf numFmtId="0" fontId="16" fillId="0" borderId="30" xfId="0" applyFont="1" applyBorder="1"/>
    <xf numFmtId="0" fontId="17" fillId="0" borderId="12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38" fontId="2" fillId="0" borderId="6" xfId="0" applyNumberFormat="1" applyFont="1" applyBorder="1"/>
    <xf numFmtId="3" fontId="2" fillId="0" borderId="0" xfId="0" applyNumberFormat="1" applyFont="1"/>
    <xf numFmtId="0" fontId="16" fillId="0" borderId="0" xfId="0" applyFont="1" applyBorder="1"/>
    <xf numFmtId="3" fontId="1" fillId="0" borderId="0" xfId="0" applyNumberFormat="1" applyFont="1" applyBorder="1" applyProtection="1">
      <protection hidden="1"/>
    </xf>
    <xf numFmtId="0" fontId="2" fillId="0" borderId="17" xfId="0" applyFont="1" applyBorder="1"/>
    <xf numFmtId="3" fontId="18" fillId="0" borderId="1" xfId="0" applyNumberFormat="1" applyFont="1" applyBorder="1" applyAlignment="1" applyProtection="1">
      <alignment horizontal="right"/>
      <protection hidden="1"/>
    </xf>
    <xf numFmtId="3" fontId="18" fillId="0" borderId="3" xfId="0" applyNumberFormat="1" applyFont="1" applyFill="1" applyBorder="1" applyAlignment="1" applyProtection="1">
      <alignment horizontal="right" vertical="top" wrapText="1"/>
      <protection hidden="1"/>
    </xf>
    <xf numFmtId="0" fontId="19" fillId="0" borderId="11" xfId="0" applyFont="1" applyBorder="1"/>
    <xf numFmtId="0" fontId="19" fillId="0" borderId="27" xfId="0" applyFont="1" applyBorder="1"/>
    <xf numFmtId="0" fontId="19" fillId="0" borderId="13" xfId="0" applyFont="1" applyBorder="1"/>
    <xf numFmtId="3" fontId="18" fillId="0" borderId="26" xfId="0" applyNumberFormat="1" applyFont="1" applyBorder="1" applyAlignment="1" applyProtection="1">
      <alignment horizontal="right"/>
      <protection hidden="1"/>
    </xf>
    <xf numFmtId="3" fontId="18" fillId="4" borderId="35" xfId="0" applyNumberFormat="1" applyFont="1" applyFill="1" applyBorder="1" applyAlignment="1" applyProtection="1">
      <alignment horizontal="right" vertical="top" wrapText="1"/>
      <protection locked="0"/>
    </xf>
    <xf numFmtId="3" fontId="18" fillId="0" borderId="35" xfId="0" applyNumberFormat="1" applyFont="1" applyFill="1" applyBorder="1" applyAlignment="1" applyProtection="1">
      <alignment horizontal="right" vertical="top" wrapText="1"/>
      <protection hidden="1"/>
    </xf>
    <xf numFmtId="3" fontId="18" fillId="4" borderId="3" xfId="0" applyNumberFormat="1" applyFont="1" applyFill="1" applyBorder="1" applyAlignment="1" applyProtection="1">
      <alignment horizontal="right" vertical="top" wrapText="1"/>
      <protection locked="0"/>
    </xf>
    <xf numFmtId="3" fontId="18" fillId="6" borderId="1" xfId="0" applyNumberFormat="1" applyFont="1" applyFill="1" applyBorder="1" applyAlignment="1" applyProtection="1">
      <alignment horizontal="right"/>
      <protection hidden="1"/>
    </xf>
    <xf numFmtId="3" fontId="18" fillId="6" borderId="3" xfId="0" applyNumberFormat="1" applyFont="1" applyFill="1" applyBorder="1" applyAlignment="1" applyProtection="1">
      <alignment horizontal="right" vertical="top" wrapText="1"/>
      <protection hidden="1"/>
    </xf>
    <xf numFmtId="3" fontId="18" fillId="0" borderId="29" xfId="0" applyNumberFormat="1" applyFont="1" applyBorder="1" applyAlignment="1" applyProtection="1">
      <alignment horizontal="right"/>
      <protection hidden="1"/>
    </xf>
    <xf numFmtId="3" fontId="18" fillId="4" borderId="36" xfId="0" applyNumberFormat="1" applyFont="1" applyFill="1" applyBorder="1" applyAlignment="1" applyProtection="1">
      <alignment horizontal="right" vertical="top" wrapText="1"/>
      <protection locked="0"/>
    </xf>
    <xf numFmtId="3" fontId="18" fillId="0" borderId="36" xfId="0" applyNumberFormat="1" applyFont="1" applyFill="1" applyBorder="1" applyAlignment="1" applyProtection="1">
      <alignment horizontal="right" vertical="top" wrapText="1"/>
      <protection hidden="1"/>
    </xf>
    <xf numFmtId="3" fontId="19" fillId="0" borderId="9" xfId="0" applyNumberFormat="1" applyFont="1" applyBorder="1" applyProtection="1">
      <protection hidden="1"/>
    </xf>
    <xf numFmtId="3" fontId="19" fillId="0" borderId="34" xfId="0" applyNumberFormat="1" applyFont="1" applyBorder="1" applyProtection="1">
      <protection hidden="1"/>
    </xf>
    <xf numFmtId="3" fontId="19" fillId="0" borderId="10" xfId="0" applyNumberFormat="1" applyFont="1" applyBorder="1" applyProtection="1">
      <protection hidden="1"/>
    </xf>
    <xf numFmtId="0" fontId="5" fillId="6" borderId="15" xfId="0" applyFont="1" applyFill="1" applyBorder="1"/>
    <xf numFmtId="0" fontId="1" fillId="6" borderId="19" xfId="0" applyFont="1" applyFill="1" applyBorder="1" applyAlignment="1">
      <alignment horizontal="right"/>
    </xf>
    <xf numFmtId="0" fontId="1" fillId="6" borderId="34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  <xf numFmtId="0" fontId="19" fillId="6" borderId="27" xfId="0" applyFont="1" applyFill="1" applyBorder="1" applyProtection="1"/>
    <xf numFmtId="3" fontId="18" fillId="6" borderId="3" xfId="0" applyNumberFormat="1" applyFont="1" applyFill="1" applyBorder="1" applyAlignment="1" applyProtection="1">
      <alignment horizontal="right" vertical="top" wrapText="1"/>
    </xf>
    <xf numFmtId="0" fontId="17" fillId="6" borderId="28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right"/>
    </xf>
    <xf numFmtId="166" fontId="2" fillId="8" borderId="28" xfId="0" applyNumberFormat="1" applyFont="1" applyFill="1" applyBorder="1" applyAlignment="1" applyProtection="1">
      <alignment horizontal="righ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right"/>
    </xf>
    <xf numFmtId="0" fontId="6" fillId="0" borderId="2" xfId="0" applyNumberFormat="1" applyFont="1" applyFill="1" applyBorder="1" applyAlignment="1" applyProtection="1">
      <alignment horizontal="right"/>
    </xf>
    <xf numFmtId="0" fontId="5" fillId="3" borderId="3" xfId="1" applyFont="1" applyFill="1" applyBorder="1" applyAlignment="1" applyProtection="1">
      <alignment horizontal="center"/>
      <protection locked="0"/>
    </xf>
    <xf numFmtId="0" fontId="5" fillId="3" borderId="4" xfId="1" applyFont="1" applyFill="1" applyBorder="1" applyAlignment="1" applyProtection="1">
      <alignment horizontal="center"/>
      <protection locked="0"/>
    </xf>
    <xf numFmtId="0" fontId="5" fillId="3" borderId="5" xfId="1" applyFont="1" applyFill="1" applyBorder="1" applyAlignment="1" applyProtection="1">
      <alignment horizontal="center"/>
      <protection locked="0"/>
    </xf>
    <xf numFmtId="0" fontId="9" fillId="5" borderId="38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left"/>
    </xf>
    <xf numFmtId="0" fontId="1" fillId="0" borderId="11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9" fillId="5" borderId="15" xfId="0" applyFont="1" applyFill="1" applyBorder="1" applyAlignment="1">
      <alignment horizontal="left" wrapText="1"/>
    </xf>
    <xf numFmtId="0" fontId="9" fillId="5" borderId="16" xfId="0" applyFont="1" applyFill="1" applyBorder="1" applyAlignment="1">
      <alignment horizontal="left" wrapText="1"/>
    </xf>
    <xf numFmtId="0" fontId="9" fillId="5" borderId="17" xfId="0" applyFont="1" applyFill="1" applyBorder="1" applyAlignment="1">
      <alignment horizontal="left" wrapText="1"/>
    </xf>
    <xf numFmtId="0" fontId="1" fillId="8" borderId="50" xfId="0" applyFont="1" applyFill="1" applyBorder="1" applyAlignment="1" applyProtection="1">
      <alignment horizontal="left" vertical="top" wrapText="1"/>
    </xf>
    <xf numFmtId="0" fontId="1" fillId="8" borderId="5" xfId="0" applyFont="1" applyFill="1" applyBorder="1" applyAlignment="1" applyProtection="1">
      <alignment horizontal="left" vertical="top" wrapText="1"/>
    </xf>
    <xf numFmtId="0" fontId="1" fillId="7" borderId="9" xfId="0" applyFont="1" applyFill="1" applyBorder="1" applyAlignment="1">
      <alignment horizontal="left"/>
    </xf>
    <xf numFmtId="0" fontId="1" fillId="7" borderId="19" xfId="0" applyFont="1" applyFill="1" applyBorder="1" applyAlignment="1">
      <alignment horizontal="left"/>
    </xf>
    <xf numFmtId="0" fontId="1" fillId="0" borderId="2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11" xfId="0" applyFont="1" applyFill="1" applyBorder="1" applyAlignment="1">
      <alignment horizontal="right"/>
    </xf>
    <xf numFmtId="0" fontId="5" fillId="0" borderId="26" xfId="0" applyFont="1" applyFill="1" applyBorder="1" applyAlignment="1">
      <alignment horizontal="right"/>
    </xf>
    <xf numFmtId="0" fontId="5" fillId="0" borderId="27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7" borderId="12" xfId="0" applyFont="1" applyFill="1" applyBorder="1" applyAlignment="1">
      <alignment horizontal="center" wrapText="1"/>
    </xf>
    <xf numFmtId="0" fontId="5" fillId="7" borderId="51" xfId="0" applyFont="1" applyFill="1" applyBorder="1" applyAlignment="1">
      <alignment horizontal="center" wrapText="1"/>
    </xf>
    <xf numFmtId="0" fontId="2" fillId="0" borderId="27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42" xfId="0" applyFont="1" applyBorder="1" applyAlignment="1">
      <alignment horizontal="left" vertical="top" wrapText="1"/>
    </xf>
    <xf numFmtId="0" fontId="2" fillId="0" borderId="44" xfId="0" applyFont="1" applyBorder="1" applyAlignment="1">
      <alignment horizontal="left" vertical="top" wrapText="1"/>
    </xf>
    <xf numFmtId="0" fontId="5" fillId="0" borderId="46" xfId="0" applyFont="1" applyFill="1" applyBorder="1" applyAlignment="1">
      <alignment horizontal="right"/>
    </xf>
    <xf numFmtId="0" fontId="0" fillId="0" borderId="53" xfId="0" applyFill="1" applyBorder="1" applyAlignment="1">
      <alignment horizontal="right"/>
    </xf>
    <xf numFmtId="0" fontId="5" fillId="0" borderId="13" xfId="0" applyFont="1" applyFill="1" applyBorder="1" applyAlignment="1">
      <alignment horizontal="right"/>
    </xf>
    <xf numFmtId="0" fontId="5" fillId="0" borderId="29" xfId="0" applyFont="1" applyFill="1" applyBorder="1" applyAlignment="1">
      <alignment horizontal="right"/>
    </xf>
    <xf numFmtId="0" fontId="5" fillId="7" borderId="11" xfId="0" applyFont="1" applyFill="1" applyBorder="1" applyAlignment="1">
      <alignment horizontal="center" wrapText="1"/>
    </xf>
    <xf numFmtId="0" fontId="5" fillId="7" borderId="55" xfId="0" applyFont="1" applyFill="1" applyBorder="1" applyAlignment="1">
      <alignment horizontal="center" wrapText="1"/>
    </xf>
    <xf numFmtId="0" fontId="5" fillId="7" borderId="35" xfId="0" applyFont="1" applyFill="1" applyBorder="1" applyAlignment="1">
      <alignment horizontal="center" wrapText="1"/>
    </xf>
    <xf numFmtId="0" fontId="5" fillId="7" borderId="56" xfId="0" applyFont="1" applyFill="1" applyBorder="1" applyAlignment="1">
      <alignment horizontal="center" wrapText="1"/>
    </xf>
    <xf numFmtId="0" fontId="5" fillId="7" borderId="22" xfId="0" applyFont="1" applyFill="1" applyBorder="1" applyAlignment="1">
      <alignment horizontal="center" wrapText="1"/>
    </xf>
    <xf numFmtId="0" fontId="5" fillId="7" borderId="41" xfId="0" applyFont="1" applyFill="1" applyBorder="1" applyAlignment="1">
      <alignment horizontal="center" wrapText="1"/>
    </xf>
    <xf numFmtId="0" fontId="5" fillId="7" borderId="20" xfId="0" applyFont="1" applyFill="1" applyBorder="1" applyAlignment="1">
      <alignment horizontal="center" wrapText="1"/>
    </xf>
    <xf numFmtId="0" fontId="5" fillId="7" borderId="48" xfId="0" applyFont="1" applyFill="1" applyBorder="1" applyAlignment="1">
      <alignment horizontal="center" wrapText="1"/>
    </xf>
    <xf numFmtId="0" fontId="13" fillId="0" borderId="57" xfId="0" applyNumberFormat="1" applyFont="1" applyFill="1" applyBorder="1" applyAlignment="1">
      <alignment horizontal="right"/>
    </xf>
    <xf numFmtId="0" fontId="14" fillId="0" borderId="54" xfId="0" applyNumberFormat="1" applyFont="1" applyBorder="1" applyAlignment="1">
      <alignment horizontal="right"/>
    </xf>
    <xf numFmtId="0" fontId="2" fillId="0" borderId="27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0" fillId="5" borderId="31" xfId="0" applyFont="1" applyFill="1" applyBorder="1" applyAlignment="1">
      <alignment horizontal="left"/>
    </xf>
    <xf numFmtId="0" fontId="20" fillId="5" borderId="6" xfId="0" applyFont="1" applyFill="1" applyBorder="1" applyAlignment="1">
      <alignment horizontal="left"/>
    </xf>
    <xf numFmtId="0" fontId="5" fillId="7" borderId="21" xfId="0" applyFont="1" applyFill="1" applyBorder="1" applyAlignment="1">
      <alignment horizontal="center" wrapText="1"/>
    </xf>
    <xf numFmtId="0" fontId="5" fillId="7" borderId="43" xfId="0" applyFont="1" applyFill="1" applyBorder="1" applyAlignment="1">
      <alignment horizontal="center" wrapText="1"/>
    </xf>
  </cellXfs>
  <cellStyles count="5">
    <cellStyle name="Normal" xfId="0" builtinId="0"/>
    <cellStyle name="Normal 2" xfId="3" xr:uid="{00000000-0005-0000-0000-000001000000}"/>
    <cellStyle name="Normal 3" xfId="4" xr:uid="{00000000-0005-0000-0000-000002000000}"/>
    <cellStyle name="Normal_BCU Classroom Model 2005 rev reformat" xfId="1" xr:uid="{00000000-0005-0000-0000-000003000000}"/>
    <cellStyle name="Normal_Sheet1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168728</xdr:colOff>
      <xdr:row>124</xdr:row>
      <xdr:rowOff>65665</xdr:rowOff>
    </xdr:from>
    <xdr:to>
      <xdr:col>5</xdr:col>
      <xdr:colOff>43543</xdr:colOff>
      <xdr:row>128</xdr:row>
      <xdr:rowOff>92581</xdr:rowOff>
    </xdr:to>
    <xdr:pic>
      <xdr:nvPicPr>
        <xdr:cNvPr id="2" name="Picture 1" descr="DLM 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057" y="19763365"/>
          <a:ext cx="1289957" cy="614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280307</xdr:colOff>
      <xdr:row>125</xdr:row>
      <xdr:rowOff>40820</xdr:rowOff>
    </xdr:from>
    <xdr:to>
      <xdr:col>1</xdr:col>
      <xdr:colOff>697937</xdr:colOff>
      <xdr:row>127</xdr:row>
      <xdr:rowOff>21772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307" y="19885477"/>
          <a:ext cx="1304816" cy="274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27"/>
  <sheetViews>
    <sheetView showGridLines="0" tabSelected="1" view="pageBreakPreview" zoomScale="90" zoomScaleNormal="90" zoomScaleSheetLayoutView="90" workbookViewId="0">
      <selection activeCell="C4" sqref="C4:E4"/>
    </sheetView>
  </sheetViews>
  <sheetFormatPr defaultColWidth="9.33203125" defaultRowHeight="12" x14ac:dyDescent="0.2"/>
  <cols>
    <col min="1" max="1" width="14.83203125" style="2" customWidth="1"/>
    <col min="2" max="12" width="11.83203125" style="2" customWidth="1"/>
    <col min="13" max="13" width="11.83203125" style="3" customWidth="1"/>
    <col min="14" max="14" width="11.83203125" style="2" customWidth="1"/>
    <col min="15" max="15" width="1" style="4" customWidth="1"/>
    <col min="16" max="16384" width="9.33203125" style="2"/>
  </cols>
  <sheetData>
    <row r="1" spans="1:16" x14ac:dyDescent="0.2">
      <c r="A1" s="1" t="s">
        <v>0</v>
      </c>
      <c r="N1" s="5" t="s">
        <v>140</v>
      </c>
      <c r="P1" s="4"/>
    </row>
    <row r="2" spans="1:16" ht="14.25" x14ac:dyDescent="0.2">
      <c r="A2" s="6" t="s">
        <v>1</v>
      </c>
      <c r="N2" s="4"/>
      <c r="P2" s="4"/>
    </row>
    <row r="3" spans="1:16" x14ac:dyDescent="0.2">
      <c r="C3" s="7">
        <v>2017</v>
      </c>
      <c r="D3" s="8"/>
      <c r="E3" s="8"/>
      <c r="F3" s="8"/>
      <c r="G3" s="8"/>
      <c r="H3" s="8"/>
      <c r="I3" s="8"/>
      <c r="J3" s="8"/>
      <c r="N3" s="4"/>
      <c r="P3" s="4"/>
    </row>
    <row r="4" spans="1:16" x14ac:dyDescent="0.2">
      <c r="A4" s="261" t="s">
        <v>2</v>
      </c>
      <c r="B4" s="262"/>
      <c r="C4" s="263"/>
      <c r="D4" s="264"/>
      <c r="E4" s="265"/>
      <c r="N4" s="4"/>
      <c r="P4" s="4"/>
    </row>
    <row r="5" spans="1:16" x14ac:dyDescent="0.2">
      <c r="A5" s="261" t="s">
        <v>3</v>
      </c>
      <c r="B5" s="262"/>
      <c r="C5" s="9"/>
      <c r="N5" s="4"/>
      <c r="P5" s="4"/>
    </row>
    <row r="6" spans="1:16" x14ac:dyDescent="0.2">
      <c r="A6" s="10"/>
      <c r="N6" s="4"/>
      <c r="P6" s="4"/>
    </row>
    <row r="7" spans="1:16" x14ac:dyDescent="0.2">
      <c r="A7" s="2" t="s">
        <v>4</v>
      </c>
      <c r="D7" s="2" t="s">
        <v>144</v>
      </c>
      <c r="N7" s="4"/>
      <c r="P7" s="4"/>
    </row>
    <row r="8" spans="1:16" x14ac:dyDescent="0.2">
      <c r="A8" s="11" t="s">
        <v>5</v>
      </c>
      <c r="B8" s="2" t="s">
        <v>6</v>
      </c>
      <c r="C8" s="12"/>
      <c r="D8" s="12"/>
      <c r="E8" s="12"/>
      <c r="N8" s="4"/>
      <c r="P8" s="4"/>
    </row>
    <row r="9" spans="1:16" x14ac:dyDescent="0.2">
      <c r="A9" s="14" t="s">
        <v>7</v>
      </c>
      <c r="B9" s="2" t="s">
        <v>8</v>
      </c>
      <c r="C9" s="15"/>
      <c r="D9" s="15"/>
      <c r="E9" s="15"/>
      <c r="N9" s="4"/>
      <c r="P9" s="4"/>
    </row>
    <row r="10" spans="1:16" ht="12.75" thickBot="1" x14ac:dyDescent="0.25">
      <c r="A10" s="16" t="s">
        <v>9</v>
      </c>
      <c r="B10" s="17"/>
      <c r="C10" s="18"/>
      <c r="D10" s="18"/>
      <c r="E10" s="18"/>
      <c r="F10" s="17"/>
      <c r="G10" s="16"/>
      <c r="H10" s="17"/>
      <c r="I10" s="17"/>
      <c r="J10" s="17"/>
      <c r="K10" s="17"/>
      <c r="L10" s="17"/>
      <c r="M10" s="19"/>
      <c r="N10" s="17"/>
      <c r="O10" s="17"/>
      <c r="P10" s="4"/>
    </row>
    <row r="11" spans="1:16" ht="12.75" thickBot="1" x14ac:dyDescent="0.25">
      <c r="A11" s="10"/>
      <c r="B11" s="4"/>
      <c r="C11" s="15"/>
      <c r="D11" s="15"/>
      <c r="E11" s="15"/>
      <c r="F11" s="4"/>
      <c r="G11" s="10"/>
      <c r="H11" s="4"/>
      <c r="I11" s="4"/>
      <c r="J11" s="4"/>
      <c r="K11" s="4"/>
      <c r="L11" s="4"/>
      <c r="M11" s="20"/>
      <c r="N11" s="4"/>
      <c r="P11" s="4"/>
    </row>
    <row r="12" spans="1:16" ht="12.75" thickBot="1" x14ac:dyDescent="0.25">
      <c r="A12" s="21" t="s">
        <v>10</v>
      </c>
      <c r="B12" s="22"/>
      <c r="C12" s="23"/>
      <c r="D12" s="15"/>
      <c r="E12" s="15"/>
      <c r="F12" s="4"/>
      <c r="G12" s="10"/>
      <c r="H12" s="4"/>
      <c r="I12" s="4"/>
      <c r="J12" s="4"/>
      <c r="K12" s="4"/>
      <c r="L12" s="4"/>
      <c r="M12" s="20"/>
      <c r="N12" s="4"/>
      <c r="P12" s="4"/>
    </row>
    <row r="13" spans="1:16" ht="12.75" thickBot="1" x14ac:dyDescent="0.25">
      <c r="A13" s="24" t="s">
        <v>11</v>
      </c>
      <c r="B13" s="25" t="s">
        <v>12</v>
      </c>
      <c r="C13" s="256"/>
      <c r="D13" s="15"/>
      <c r="E13" s="15"/>
      <c r="F13" s="4"/>
      <c r="G13" s="10"/>
      <c r="H13" s="4"/>
      <c r="I13" s="4"/>
      <c r="J13" s="4"/>
      <c r="K13" s="4"/>
      <c r="L13" s="4"/>
      <c r="M13" s="20"/>
      <c r="N13" s="4"/>
      <c r="P13" s="4"/>
    </row>
    <row r="14" spans="1:16" x14ac:dyDescent="0.2">
      <c r="A14" s="26" t="s">
        <v>13</v>
      </c>
      <c r="B14" s="27">
        <v>0</v>
      </c>
      <c r="C14" s="257"/>
      <c r="D14" s="15"/>
      <c r="E14" s="15"/>
      <c r="F14" s="4"/>
      <c r="G14" s="10"/>
      <c r="H14" s="4"/>
      <c r="I14" s="4"/>
      <c r="J14" s="4"/>
      <c r="K14" s="4"/>
      <c r="L14" s="4"/>
      <c r="M14" s="20"/>
      <c r="N14" s="4"/>
      <c r="P14" s="4"/>
    </row>
    <row r="15" spans="1:16" ht="12.75" thickBot="1" x14ac:dyDescent="0.25">
      <c r="A15" s="28" t="s">
        <v>14</v>
      </c>
      <c r="B15" s="29">
        <v>0</v>
      </c>
      <c r="C15" s="257"/>
      <c r="D15" s="15"/>
      <c r="E15" s="15"/>
      <c r="F15" s="4"/>
      <c r="G15" s="10"/>
      <c r="H15" s="4"/>
      <c r="I15" s="4"/>
      <c r="J15" s="4"/>
      <c r="K15" s="4"/>
      <c r="L15" s="4"/>
      <c r="M15" s="20"/>
      <c r="N15" s="4"/>
      <c r="P15" s="4"/>
    </row>
    <row r="16" spans="1:16" ht="12.75" thickBot="1" x14ac:dyDescent="0.25">
      <c r="A16" s="16"/>
      <c r="B16" s="17"/>
      <c r="C16" s="18"/>
      <c r="D16" s="18"/>
      <c r="E16" s="18"/>
      <c r="F16" s="17"/>
      <c r="G16" s="16"/>
      <c r="H16" s="17"/>
      <c r="I16" s="17"/>
      <c r="J16" s="17"/>
      <c r="K16" s="17"/>
      <c r="L16" s="17"/>
      <c r="M16" s="19"/>
      <c r="N16" s="17"/>
      <c r="O16" s="17"/>
      <c r="P16" s="4"/>
    </row>
    <row r="17" spans="1:16" s="13" customFormat="1" ht="12.75" thickBot="1" x14ac:dyDescent="0.25">
      <c r="A17" s="2"/>
      <c r="B17" s="4"/>
      <c r="C17" s="15"/>
      <c r="D17" s="15"/>
      <c r="E17" s="15"/>
      <c r="F17" s="4"/>
      <c r="G17" s="10"/>
      <c r="H17" s="4"/>
      <c r="I17" s="4"/>
      <c r="J17" s="4"/>
      <c r="K17" s="4"/>
      <c r="L17" s="4"/>
      <c r="M17" s="20"/>
      <c r="N17" s="4"/>
      <c r="O17" s="8"/>
      <c r="P17" s="8"/>
    </row>
    <row r="18" spans="1:16" ht="12.75" thickBot="1" x14ac:dyDescent="0.25">
      <c r="A18" s="30" t="s">
        <v>15</v>
      </c>
      <c r="B18" s="31"/>
      <c r="C18" s="32"/>
      <c r="F18" s="2" t="s">
        <v>16</v>
      </c>
      <c r="H18" s="33" t="s">
        <v>17</v>
      </c>
      <c r="I18" s="34">
        <v>30</v>
      </c>
      <c r="J18" s="2" t="s">
        <v>18</v>
      </c>
      <c r="N18" s="4"/>
      <c r="P18" s="4"/>
    </row>
    <row r="19" spans="1:16" ht="25.5" customHeight="1" thickBot="1" x14ac:dyDescent="0.25">
      <c r="A19" s="35" t="s">
        <v>19</v>
      </c>
      <c r="B19" s="36" t="s">
        <v>20</v>
      </c>
      <c r="C19" s="37" t="s">
        <v>21</v>
      </c>
      <c r="F19" s="38" t="s">
        <v>22</v>
      </c>
      <c r="G19" s="39" t="s">
        <v>23</v>
      </c>
      <c r="H19" s="39" t="s">
        <v>24</v>
      </c>
      <c r="I19" s="36" t="s">
        <v>25</v>
      </c>
      <c r="J19" s="40" t="s">
        <v>26</v>
      </c>
      <c r="M19" s="41"/>
      <c r="N19" s="8"/>
      <c r="P19" s="4"/>
    </row>
    <row r="20" spans="1:16" x14ac:dyDescent="0.2">
      <c r="A20" s="42" t="s">
        <v>27</v>
      </c>
      <c r="B20" s="43"/>
      <c r="C20" s="44"/>
      <c r="F20" s="45">
        <v>12</v>
      </c>
      <c r="G20" s="46">
        <v>26</v>
      </c>
      <c r="H20" s="47">
        <f>ROUND(F20*G20,0)</f>
        <v>312</v>
      </c>
      <c r="I20" s="48">
        <f>ROUNDUP(C20/$I$18,0)</f>
        <v>0</v>
      </c>
      <c r="J20" s="49">
        <f>ROUNDUP(H20*I20,0)</f>
        <v>0</v>
      </c>
      <c r="N20" s="50"/>
      <c r="P20" s="4"/>
    </row>
    <row r="21" spans="1:16" x14ac:dyDescent="0.2">
      <c r="A21" s="51" t="s">
        <v>28</v>
      </c>
      <c r="B21" s="52"/>
      <c r="C21" s="53"/>
      <c r="F21" s="54">
        <v>20</v>
      </c>
      <c r="G21" s="14">
        <v>25</v>
      </c>
      <c r="H21" s="55">
        <f t="shared" ref="H21:H28" si="0">ROUND(F21*G21,0)</f>
        <v>500</v>
      </c>
      <c r="I21" s="56">
        <f t="shared" ref="I21:I28" si="1">ROUNDUP(C21/$I$18, 0)</f>
        <v>0</v>
      </c>
      <c r="J21" s="57">
        <f t="shared" ref="J21:J28" si="2">ROUNDUP(H21*I21,0)</f>
        <v>0</v>
      </c>
      <c r="M21" s="58"/>
      <c r="N21" s="50"/>
      <c r="P21" s="4"/>
    </row>
    <row r="22" spans="1:16" x14ac:dyDescent="0.2">
      <c r="A22" s="54" t="s">
        <v>29</v>
      </c>
      <c r="B22" s="52"/>
      <c r="C22" s="53"/>
      <c r="F22" s="54">
        <v>30</v>
      </c>
      <c r="G22" s="14">
        <v>21</v>
      </c>
      <c r="H22" s="55">
        <f t="shared" si="0"/>
        <v>630</v>
      </c>
      <c r="I22" s="56">
        <f t="shared" si="1"/>
        <v>0</v>
      </c>
      <c r="J22" s="57">
        <f t="shared" si="2"/>
        <v>0</v>
      </c>
      <c r="M22" s="58"/>
      <c r="N22" s="50"/>
      <c r="P22" s="4"/>
    </row>
    <row r="23" spans="1:16" x14ac:dyDescent="0.2">
      <c r="A23" s="54" t="s">
        <v>30</v>
      </c>
      <c r="B23" s="52"/>
      <c r="C23" s="53"/>
      <c r="F23" s="59">
        <v>40</v>
      </c>
      <c r="G23" s="14">
        <v>18</v>
      </c>
      <c r="H23" s="55">
        <f t="shared" si="0"/>
        <v>720</v>
      </c>
      <c r="I23" s="56">
        <f t="shared" si="1"/>
        <v>0</v>
      </c>
      <c r="J23" s="57">
        <f t="shared" si="2"/>
        <v>0</v>
      </c>
      <c r="M23" s="58"/>
      <c r="N23" s="50"/>
      <c r="P23" s="4"/>
    </row>
    <row r="24" spans="1:16" x14ac:dyDescent="0.2">
      <c r="A24" s="54" t="s">
        <v>31</v>
      </c>
      <c r="B24" s="52"/>
      <c r="C24" s="53"/>
      <c r="F24" s="59">
        <v>50</v>
      </c>
      <c r="G24" s="14">
        <v>18</v>
      </c>
      <c r="H24" s="55">
        <f t="shared" si="0"/>
        <v>900</v>
      </c>
      <c r="I24" s="56">
        <f t="shared" si="1"/>
        <v>0</v>
      </c>
      <c r="J24" s="57">
        <f t="shared" si="2"/>
        <v>0</v>
      </c>
      <c r="M24" s="58"/>
      <c r="N24" s="50"/>
      <c r="P24" s="4"/>
    </row>
    <row r="25" spans="1:16" x14ac:dyDescent="0.2">
      <c r="A25" s="54" t="s">
        <v>32</v>
      </c>
      <c r="B25" s="52"/>
      <c r="C25" s="53"/>
      <c r="F25" s="59">
        <v>60</v>
      </c>
      <c r="G25" s="14">
        <v>18</v>
      </c>
      <c r="H25" s="55">
        <f t="shared" si="0"/>
        <v>1080</v>
      </c>
      <c r="I25" s="56">
        <f t="shared" si="1"/>
        <v>0</v>
      </c>
      <c r="J25" s="57">
        <f t="shared" si="2"/>
        <v>0</v>
      </c>
      <c r="M25" s="58"/>
      <c r="N25" s="50"/>
      <c r="P25" s="4"/>
    </row>
    <row r="26" spans="1:16" x14ac:dyDescent="0.2">
      <c r="A26" s="54" t="s">
        <v>33</v>
      </c>
      <c r="B26" s="52"/>
      <c r="C26" s="53"/>
      <c r="F26" s="59">
        <v>100</v>
      </c>
      <c r="G26" s="14">
        <v>17</v>
      </c>
      <c r="H26" s="55">
        <f t="shared" si="0"/>
        <v>1700</v>
      </c>
      <c r="I26" s="56">
        <f t="shared" si="1"/>
        <v>0</v>
      </c>
      <c r="J26" s="57">
        <f t="shared" si="2"/>
        <v>0</v>
      </c>
      <c r="M26" s="58"/>
      <c r="N26" s="50"/>
      <c r="P26" s="4"/>
    </row>
    <row r="27" spans="1:16" x14ac:dyDescent="0.2">
      <c r="A27" s="54" t="s">
        <v>34</v>
      </c>
      <c r="B27" s="52"/>
      <c r="C27" s="53"/>
      <c r="F27" s="59">
        <v>150</v>
      </c>
      <c r="G27" s="14">
        <v>16</v>
      </c>
      <c r="H27" s="55">
        <f t="shared" si="0"/>
        <v>2400</v>
      </c>
      <c r="I27" s="56">
        <f t="shared" si="1"/>
        <v>0</v>
      </c>
      <c r="J27" s="57">
        <f t="shared" si="2"/>
        <v>0</v>
      </c>
      <c r="M27" s="60"/>
      <c r="N27" s="50"/>
      <c r="P27" s="4"/>
    </row>
    <row r="28" spans="1:16" ht="12.75" thickBot="1" x14ac:dyDescent="0.25">
      <c r="A28" s="61" t="s">
        <v>35</v>
      </c>
      <c r="B28" s="62"/>
      <c r="C28" s="29"/>
      <c r="F28" s="63">
        <v>275</v>
      </c>
      <c r="G28" s="64">
        <v>14</v>
      </c>
      <c r="H28" s="65">
        <f t="shared" si="0"/>
        <v>3850</v>
      </c>
      <c r="I28" s="66">
        <f t="shared" si="1"/>
        <v>0</v>
      </c>
      <c r="J28" s="67">
        <f t="shared" si="2"/>
        <v>0</v>
      </c>
      <c r="M28" s="60"/>
      <c r="N28" s="50"/>
      <c r="P28" s="4"/>
    </row>
    <row r="29" spans="1:16" ht="12.75" thickBot="1" x14ac:dyDescent="0.25">
      <c r="I29" s="33" t="s">
        <v>36</v>
      </c>
      <c r="J29" s="68">
        <f>SUM(J20:J28)</f>
        <v>0</v>
      </c>
      <c r="M29" s="60"/>
      <c r="N29" s="50"/>
      <c r="P29" s="4"/>
    </row>
    <row r="30" spans="1:16" ht="6" customHeight="1" thickBot="1" x14ac:dyDescent="0.25">
      <c r="I30" s="33"/>
      <c r="J30" s="69"/>
      <c r="M30" s="60"/>
      <c r="N30" s="50"/>
      <c r="O30" s="17"/>
      <c r="P30" s="4"/>
    </row>
    <row r="31" spans="1:16" ht="6" customHeight="1" thickBot="1" x14ac:dyDescent="0.25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1"/>
      <c r="N31" s="72"/>
      <c r="P31" s="4"/>
    </row>
    <row r="32" spans="1:16" ht="12.75" thickBot="1" x14ac:dyDescent="0.25">
      <c r="A32" s="21" t="s">
        <v>37</v>
      </c>
      <c r="B32" s="73"/>
      <c r="C32" s="73"/>
      <c r="D32" s="74"/>
      <c r="E32" s="4"/>
      <c r="F32" s="4"/>
      <c r="G32" s="4"/>
      <c r="H32" s="4"/>
      <c r="I32" s="75"/>
      <c r="J32" s="75"/>
      <c r="K32" s="4"/>
      <c r="L32" s="4"/>
      <c r="M32" s="60"/>
      <c r="N32" s="76"/>
      <c r="P32" s="4"/>
    </row>
    <row r="33" spans="1:16" ht="12.75" customHeight="1" thickBot="1" x14ac:dyDescent="0.25">
      <c r="A33" s="77" t="s">
        <v>38</v>
      </c>
      <c r="B33" s="78"/>
      <c r="C33" s="78"/>
      <c r="D33" s="79"/>
      <c r="E33" s="4"/>
      <c r="F33" s="80" t="s">
        <v>39</v>
      </c>
      <c r="G33" s="81">
        <v>0.8</v>
      </c>
      <c r="H33" s="4"/>
      <c r="I33" s="82" t="s">
        <v>17</v>
      </c>
      <c r="J33" s="83">
        <v>20</v>
      </c>
      <c r="K33" s="4"/>
      <c r="L33" s="4"/>
      <c r="M33" s="60"/>
      <c r="N33" s="76"/>
      <c r="P33" s="4"/>
    </row>
    <row r="34" spans="1:16" ht="25.5" customHeight="1" thickBot="1" x14ac:dyDescent="0.25">
      <c r="A34" s="84" t="s">
        <v>40</v>
      </c>
      <c r="B34" s="36" t="s">
        <v>20</v>
      </c>
      <c r="C34" s="36" t="s">
        <v>41</v>
      </c>
      <c r="D34" s="37" t="s">
        <v>42</v>
      </c>
      <c r="E34" s="4"/>
      <c r="F34" s="85" t="s">
        <v>43</v>
      </c>
      <c r="G34" s="36" t="s">
        <v>44</v>
      </c>
      <c r="H34" s="36" t="s">
        <v>23</v>
      </c>
      <c r="I34" s="36" t="s">
        <v>45</v>
      </c>
      <c r="J34" s="36" t="s">
        <v>46</v>
      </c>
      <c r="K34" s="86" t="s">
        <v>47</v>
      </c>
      <c r="L34" s="36" t="s">
        <v>48</v>
      </c>
      <c r="M34" s="86" t="s">
        <v>49</v>
      </c>
      <c r="N34" s="37" t="s">
        <v>26</v>
      </c>
      <c r="P34" s="4"/>
    </row>
    <row r="35" spans="1:16" x14ac:dyDescent="0.2">
      <c r="A35" s="87" t="s">
        <v>50</v>
      </c>
      <c r="B35" s="43"/>
      <c r="C35" s="43"/>
      <c r="D35" s="44"/>
      <c r="E35" s="4"/>
      <c r="F35" s="88">
        <f>ROUND((IF(B35=0,0,D35/B35)),0)</f>
        <v>0</v>
      </c>
      <c r="G35" s="89">
        <f>ROUNDUP(F35/$G$33,0)</f>
        <v>0</v>
      </c>
      <c r="H35" s="46">
        <v>150</v>
      </c>
      <c r="I35" s="90">
        <f>ROUND(G35*H35,0)</f>
        <v>0</v>
      </c>
      <c r="J35" s="91">
        <f>ROUNDUP(C35/$J$33,0)</f>
        <v>0</v>
      </c>
      <c r="K35" s="92">
        <f>ROUNDUP(I35*J35,0)</f>
        <v>0</v>
      </c>
      <c r="L35" s="93">
        <v>0.4</v>
      </c>
      <c r="M35" s="92">
        <f>ROUNDUP(K35*L35,0)</f>
        <v>0</v>
      </c>
      <c r="N35" s="94">
        <f>K35+M35</f>
        <v>0</v>
      </c>
      <c r="P35" s="4"/>
    </row>
    <row r="36" spans="1:16" x14ac:dyDescent="0.2">
      <c r="A36" s="54" t="s">
        <v>51</v>
      </c>
      <c r="B36" s="52"/>
      <c r="C36" s="52"/>
      <c r="D36" s="53"/>
      <c r="E36" s="4"/>
      <c r="F36" s="95">
        <f>ROUND((IF(B36=0,0,D36/B36)),0)</f>
        <v>0</v>
      </c>
      <c r="G36" s="96">
        <f>ROUNDUP(F36/$G$33,0)</f>
        <v>0</v>
      </c>
      <c r="H36" s="14">
        <v>100</v>
      </c>
      <c r="I36" s="97">
        <f>ROUND(G36*H36,0)</f>
        <v>0</v>
      </c>
      <c r="J36" s="98">
        <f>ROUNDUP(C36/$J$33,0)</f>
        <v>0</v>
      </c>
      <c r="K36" s="99">
        <f>ROUNDUP(I36*J36,0)</f>
        <v>0</v>
      </c>
      <c r="L36" s="100">
        <v>0.35</v>
      </c>
      <c r="M36" s="99">
        <f>ROUNDUP(K36*L36,0)</f>
        <v>0</v>
      </c>
      <c r="N36" s="57">
        <f>K36+M36</f>
        <v>0</v>
      </c>
      <c r="P36" s="4"/>
    </row>
    <row r="37" spans="1:16" x14ac:dyDescent="0.2">
      <c r="A37" s="54" t="s">
        <v>52</v>
      </c>
      <c r="B37" s="52"/>
      <c r="C37" s="52"/>
      <c r="D37" s="53"/>
      <c r="E37" s="4"/>
      <c r="F37" s="95">
        <f>ROUND((IF(B37=0,0,D37/B37)),0)</f>
        <v>0</v>
      </c>
      <c r="G37" s="96">
        <f>ROUNDUP(F37/$G$33,0)</f>
        <v>0</v>
      </c>
      <c r="H37" s="14">
        <v>75</v>
      </c>
      <c r="I37" s="97">
        <f>ROUND(G37*H37,0)</f>
        <v>0</v>
      </c>
      <c r="J37" s="98">
        <f>ROUNDUP(C37/$J$33,0)</f>
        <v>0</v>
      </c>
      <c r="K37" s="99">
        <f>ROUNDUP(I37*J37,0)</f>
        <v>0</v>
      </c>
      <c r="L37" s="100">
        <v>0.3</v>
      </c>
      <c r="M37" s="99">
        <f>ROUNDUP(K37*L37,0)</f>
        <v>0</v>
      </c>
      <c r="N37" s="57">
        <f>K37+M37</f>
        <v>0</v>
      </c>
      <c r="P37" s="4"/>
    </row>
    <row r="38" spans="1:16" x14ac:dyDescent="0.2">
      <c r="A38" s="54" t="s">
        <v>53</v>
      </c>
      <c r="B38" s="52"/>
      <c r="C38" s="52"/>
      <c r="D38" s="53"/>
      <c r="E38" s="4"/>
      <c r="F38" s="95">
        <f>ROUND((IF(B38=0,0,D38/B38)),0)</f>
        <v>0</v>
      </c>
      <c r="G38" s="96">
        <f>ROUNDUP(F38/$G$33,0)</f>
        <v>0</v>
      </c>
      <c r="H38" s="14">
        <v>60</v>
      </c>
      <c r="I38" s="97">
        <f>ROUND(G38*H38,0)</f>
        <v>0</v>
      </c>
      <c r="J38" s="98">
        <f>ROUNDUP(C38/$J$33,0)</f>
        <v>0</v>
      </c>
      <c r="K38" s="99">
        <f>ROUNDUP(I38*J38,0)</f>
        <v>0</v>
      </c>
      <c r="L38" s="100">
        <v>0.25</v>
      </c>
      <c r="M38" s="99">
        <f>ROUNDUP(K38*L38,0)</f>
        <v>0</v>
      </c>
      <c r="N38" s="57">
        <f>K38+M38</f>
        <v>0</v>
      </c>
      <c r="P38" s="4"/>
    </row>
    <row r="39" spans="1:16" ht="12.75" thickBot="1" x14ac:dyDescent="0.25">
      <c r="A39" s="61" t="s">
        <v>54</v>
      </c>
      <c r="B39" s="62"/>
      <c r="C39" s="62"/>
      <c r="D39" s="29"/>
      <c r="E39" s="4"/>
      <c r="F39" s="101">
        <f>ROUND((IF(B39=0,0,D39/B39)),0)</f>
        <v>0</v>
      </c>
      <c r="G39" s="102">
        <f>ROUNDUP(F39/$G$33,0)</f>
        <v>0</v>
      </c>
      <c r="H39" s="64">
        <v>40</v>
      </c>
      <c r="I39" s="103">
        <f>ROUND(G39*H39,0)</f>
        <v>0</v>
      </c>
      <c r="J39" s="104">
        <f>ROUNDUP(C39/$J$33,0)</f>
        <v>0</v>
      </c>
      <c r="K39" s="105">
        <f>ROUNDUP(I39*J39,0)</f>
        <v>0</v>
      </c>
      <c r="L39" s="106">
        <v>0.2</v>
      </c>
      <c r="M39" s="105">
        <f>ROUNDUP(K39*L39,0)</f>
        <v>0</v>
      </c>
      <c r="N39" s="67">
        <f>K39+M39</f>
        <v>0</v>
      </c>
      <c r="P39" s="4"/>
    </row>
    <row r="40" spans="1:16" ht="12.75" thickBot="1" x14ac:dyDescent="0.25">
      <c r="A40" s="107"/>
      <c r="B40" s="108"/>
      <c r="C40" s="108"/>
      <c r="D40" s="108"/>
      <c r="E40" s="4"/>
      <c r="F40" s="4"/>
      <c r="G40" s="4"/>
      <c r="H40" s="109"/>
      <c r="I40" s="110"/>
      <c r="J40" s="111" t="s">
        <v>55</v>
      </c>
      <c r="K40" s="112">
        <f>SUM(K35:K39)</f>
        <v>0</v>
      </c>
      <c r="L40" s="4"/>
      <c r="M40" s="112">
        <f>SUM(M35:M39)</f>
        <v>0</v>
      </c>
      <c r="N40" s="113">
        <f>SUM(N35:N39)</f>
        <v>0</v>
      </c>
      <c r="P40" s="4"/>
    </row>
    <row r="41" spans="1:16" ht="12.75" thickBot="1" x14ac:dyDescent="0.25">
      <c r="A41" s="4"/>
      <c r="B41" s="4"/>
      <c r="C41" s="4"/>
      <c r="D41" s="4"/>
      <c r="E41" s="4"/>
      <c r="F41" s="4"/>
      <c r="G41" s="4"/>
      <c r="H41" s="109"/>
      <c r="I41" s="109"/>
      <c r="J41" s="109"/>
      <c r="K41" s="4"/>
      <c r="L41" s="4"/>
      <c r="M41" s="20"/>
      <c r="N41" s="4"/>
      <c r="P41" s="4"/>
    </row>
    <row r="42" spans="1:16" ht="12.75" thickBot="1" x14ac:dyDescent="0.25">
      <c r="A42" s="107"/>
      <c r="B42" s="114"/>
      <c r="C42" s="114"/>
      <c r="D42" s="114"/>
      <c r="E42" s="114"/>
      <c r="F42" s="4"/>
      <c r="G42" s="4"/>
      <c r="H42" s="109"/>
      <c r="I42" s="110"/>
      <c r="K42" s="115"/>
      <c r="L42" s="4"/>
      <c r="M42" s="116" t="s">
        <v>56</v>
      </c>
      <c r="N42" s="68">
        <f>N40</f>
        <v>0</v>
      </c>
      <c r="P42" s="4"/>
    </row>
    <row r="43" spans="1:16" ht="12.75" thickBot="1" x14ac:dyDescent="0.25">
      <c r="A43" s="117"/>
      <c r="B43" s="118"/>
      <c r="C43" s="118"/>
      <c r="D43" s="118"/>
      <c r="E43" s="118"/>
      <c r="F43" s="17"/>
      <c r="G43" s="17"/>
      <c r="H43" s="119"/>
      <c r="I43" s="119"/>
      <c r="J43" s="120"/>
      <c r="K43" s="121"/>
      <c r="L43" s="17"/>
      <c r="M43" s="19"/>
      <c r="N43" s="17"/>
      <c r="O43" s="17"/>
      <c r="P43" s="4"/>
    </row>
    <row r="44" spans="1:16" ht="12.75" thickBot="1" x14ac:dyDescent="0.25">
      <c r="A44" s="122"/>
      <c r="B44" s="123"/>
      <c r="C44" s="123"/>
      <c r="D44" s="123"/>
      <c r="E44" s="123"/>
      <c r="F44" s="70"/>
      <c r="G44" s="70"/>
      <c r="H44" s="124"/>
      <c r="I44" s="124"/>
      <c r="J44" s="125"/>
      <c r="K44" s="126"/>
      <c r="L44" s="70"/>
      <c r="M44" s="127"/>
      <c r="N44" s="70"/>
      <c r="P44" s="4"/>
    </row>
    <row r="45" spans="1:16" ht="12.75" thickBot="1" x14ac:dyDescent="0.25">
      <c r="A45" s="266" t="s">
        <v>57</v>
      </c>
      <c r="B45" s="267"/>
      <c r="C45" s="267"/>
      <c r="D45" s="267"/>
      <c r="E45" s="114"/>
      <c r="F45" s="38" t="s">
        <v>58</v>
      </c>
      <c r="G45" s="40" t="s">
        <v>26</v>
      </c>
      <c r="H45" s="109"/>
      <c r="I45" s="109"/>
      <c r="J45" s="82"/>
      <c r="K45" s="69"/>
      <c r="L45" s="4"/>
      <c r="M45" s="20"/>
      <c r="N45" s="4"/>
      <c r="P45" s="4"/>
    </row>
    <row r="46" spans="1:16" ht="12.75" customHeight="1" x14ac:dyDescent="0.2">
      <c r="A46" s="268" t="s">
        <v>59</v>
      </c>
      <c r="B46" s="269"/>
      <c r="C46" s="269"/>
      <c r="D46" s="128">
        <f>B14</f>
        <v>0</v>
      </c>
      <c r="E46" s="129"/>
      <c r="F46" s="130">
        <v>5</v>
      </c>
      <c r="G46" s="131">
        <f>ROUNDUP(D46*F46,0)</f>
        <v>0</v>
      </c>
      <c r="H46" s="109"/>
      <c r="I46" s="109"/>
      <c r="J46" s="82"/>
      <c r="K46" s="69"/>
      <c r="L46" s="4"/>
      <c r="M46" s="20"/>
      <c r="N46" s="4"/>
      <c r="P46" s="4"/>
    </row>
    <row r="47" spans="1:16" ht="12.75" customHeight="1" thickBot="1" x14ac:dyDescent="0.25">
      <c r="A47" s="259" t="s">
        <v>60</v>
      </c>
      <c r="B47" s="260"/>
      <c r="C47" s="260"/>
      <c r="D47" s="132">
        <f>B15</f>
        <v>0</v>
      </c>
      <c r="E47" s="129"/>
      <c r="F47" s="133">
        <v>0</v>
      </c>
      <c r="G47" s="134">
        <f>ROUNDUP(D47*F47,0)</f>
        <v>0</v>
      </c>
      <c r="H47" s="109"/>
      <c r="I47" s="109"/>
      <c r="J47" s="82"/>
      <c r="K47" s="69"/>
      <c r="L47" s="4"/>
      <c r="M47" s="20"/>
      <c r="N47" s="4"/>
      <c r="P47" s="4"/>
    </row>
    <row r="48" spans="1:16" ht="12.75" customHeight="1" thickBot="1" x14ac:dyDescent="0.25">
      <c r="E48" s="114"/>
      <c r="F48" s="82" t="s">
        <v>61</v>
      </c>
      <c r="G48" s="68">
        <f>G46+G47</f>
        <v>0</v>
      </c>
      <c r="H48" s="109"/>
      <c r="I48" s="109"/>
      <c r="J48" s="82"/>
      <c r="K48" s="69"/>
      <c r="L48" s="4"/>
      <c r="M48" s="20"/>
      <c r="N48" s="4"/>
      <c r="P48" s="4"/>
    </row>
    <row r="49" spans="1:17" ht="12.75" thickBot="1" x14ac:dyDescent="0.25">
      <c r="A49" s="117"/>
      <c r="B49" s="118"/>
      <c r="C49" s="118"/>
      <c r="D49" s="118"/>
      <c r="E49" s="118"/>
      <c r="F49" s="17"/>
      <c r="G49" s="17"/>
      <c r="H49" s="119"/>
      <c r="I49" s="119"/>
      <c r="J49" s="120"/>
      <c r="K49" s="121"/>
      <c r="L49" s="17"/>
      <c r="M49" s="19"/>
      <c r="N49" s="17"/>
      <c r="O49" s="17"/>
      <c r="P49" s="4"/>
    </row>
    <row r="50" spans="1:17" ht="12.75" thickBot="1" x14ac:dyDescent="0.25">
      <c r="N50" s="4"/>
      <c r="O50" s="141"/>
      <c r="P50" s="141"/>
      <c r="Q50" s="141"/>
    </row>
    <row r="51" spans="1:17" ht="12.75" customHeight="1" thickBot="1" x14ac:dyDescent="0.25">
      <c r="A51" s="270" t="s">
        <v>63</v>
      </c>
      <c r="B51" s="271"/>
      <c r="C51" s="272"/>
      <c r="E51" s="136"/>
      <c r="F51" s="136"/>
      <c r="N51" s="4"/>
      <c r="P51" s="4"/>
    </row>
    <row r="52" spans="1:17" ht="12.75" customHeight="1" thickBot="1" x14ac:dyDescent="0.25">
      <c r="A52" s="275" t="s">
        <v>62</v>
      </c>
      <c r="B52" s="276"/>
      <c r="C52" s="142" t="s">
        <v>64</v>
      </c>
      <c r="D52" s="143"/>
      <c r="E52" s="84" t="s">
        <v>58</v>
      </c>
      <c r="F52" s="142" t="s">
        <v>26</v>
      </c>
      <c r="N52" s="4"/>
      <c r="P52" s="4"/>
    </row>
    <row r="53" spans="1:17" ht="12" customHeight="1" x14ac:dyDescent="0.2">
      <c r="A53" s="268" t="s">
        <v>65</v>
      </c>
      <c r="B53" s="269"/>
      <c r="C53" s="144"/>
      <c r="E53" s="130">
        <v>240</v>
      </c>
      <c r="F53" s="145">
        <f>ROUNDUP(C53*E53,0)</f>
        <v>0</v>
      </c>
      <c r="N53" s="4"/>
      <c r="P53" s="4"/>
    </row>
    <row r="54" spans="1:17" ht="12" customHeight="1" x14ac:dyDescent="0.2">
      <c r="A54" s="277" t="s">
        <v>66</v>
      </c>
      <c r="B54" s="278"/>
      <c r="C54" s="146"/>
      <c r="E54" s="147">
        <v>200</v>
      </c>
      <c r="F54" s="57">
        <f t="shared" ref="F54:F65" si="3">ROUNDUP(C54*E54,0)</f>
        <v>0</v>
      </c>
      <c r="N54" s="4"/>
      <c r="P54" s="4"/>
    </row>
    <row r="55" spans="1:17" ht="12" customHeight="1" x14ac:dyDescent="0.2">
      <c r="A55" s="277" t="s">
        <v>67</v>
      </c>
      <c r="B55" s="278"/>
      <c r="C55" s="146"/>
      <c r="E55" s="147">
        <v>180</v>
      </c>
      <c r="F55" s="57">
        <f t="shared" si="3"/>
        <v>0</v>
      </c>
      <c r="N55" s="4"/>
      <c r="P55" s="4"/>
    </row>
    <row r="56" spans="1:17" ht="12" customHeight="1" x14ac:dyDescent="0.2">
      <c r="A56" s="277" t="s">
        <v>68</v>
      </c>
      <c r="B56" s="278"/>
      <c r="C56" s="146"/>
      <c r="E56" s="147">
        <v>140</v>
      </c>
      <c r="F56" s="57">
        <f t="shared" si="3"/>
        <v>0</v>
      </c>
      <c r="N56" s="4"/>
      <c r="P56" s="4"/>
    </row>
    <row r="57" spans="1:17" ht="12" customHeight="1" x14ac:dyDescent="0.2">
      <c r="A57" s="279" t="s">
        <v>69</v>
      </c>
      <c r="B57" s="280"/>
      <c r="C57" s="146"/>
      <c r="E57" s="147">
        <v>120</v>
      </c>
      <c r="F57" s="57">
        <f t="shared" si="3"/>
        <v>0</v>
      </c>
      <c r="N57" s="4"/>
      <c r="P57" s="4"/>
    </row>
    <row r="58" spans="1:17" ht="12" customHeight="1" x14ac:dyDescent="0.2">
      <c r="A58" s="281" t="s">
        <v>70</v>
      </c>
      <c r="B58" s="282"/>
      <c r="C58" s="146"/>
      <c r="E58" s="147">
        <v>90</v>
      </c>
      <c r="F58" s="57">
        <f t="shared" si="3"/>
        <v>0</v>
      </c>
      <c r="N58" s="4"/>
      <c r="P58" s="4"/>
    </row>
    <row r="59" spans="1:17" ht="12" customHeight="1" x14ac:dyDescent="0.2">
      <c r="A59" s="277" t="s">
        <v>71</v>
      </c>
      <c r="B59" s="278"/>
      <c r="C59" s="146"/>
      <c r="E59" s="147">
        <v>120</v>
      </c>
      <c r="F59" s="57">
        <f t="shared" si="3"/>
        <v>0</v>
      </c>
      <c r="N59" s="4"/>
      <c r="P59" s="4"/>
    </row>
    <row r="60" spans="1:17" ht="12" customHeight="1" x14ac:dyDescent="0.2">
      <c r="A60" s="277" t="s">
        <v>72</v>
      </c>
      <c r="B60" s="278"/>
      <c r="C60" s="146"/>
      <c r="E60" s="147">
        <v>120</v>
      </c>
      <c r="F60" s="57">
        <f t="shared" si="3"/>
        <v>0</v>
      </c>
      <c r="N60" s="4"/>
      <c r="P60" s="4"/>
    </row>
    <row r="61" spans="1:17" ht="12" customHeight="1" x14ac:dyDescent="0.2">
      <c r="A61" s="277" t="s">
        <v>73</v>
      </c>
      <c r="B61" s="278"/>
      <c r="C61" s="146"/>
      <c r="E61" s="147">
        <v>90</v>
      </c>
      <c r="F61" s="148">
        <f t="shared" si="3"/>
        <v>0</v>
      </c>
      <c r="N61" s="4"/>
      <c r="P61" s="4"/>
    </row>
    <row r="62" spans="1:17" ht="12" customHeight="1" x14ac:dyDescent="0.2">
      <c r="A62" s="273" t="s">
        <v>142</v>
      </c>
      <c r="B62" s="274"/>
      <c r="C62" s="258"/>
      <c r="E62" s="149">
        <v>60</v>
      </c>
      <c r="F62" s="148">
        <f t="shared" si="3"/>
        <v>0</v>
      </c>
      <c r="N62" s="4"/>
      <c r="P62" s="4"/>
    </row>
    <row r="63" spans="1:17" ht="12" customHeight="1" x14ac:dyDescent="0.2">
      <c r="A63" s="273" t="s">
        <v>143</v>
      </c>
      <c r="B63" s="274"/>
      <c r="C63" s="258"/>
      <c r="E63" s="149">
        <v>40</v>
      </c>
      <c r="F63" s="148">
        <f t="shared" si="3"/>
        <v>0</v>
      </c>
      <c r="N63" s="4"/>
      <c r="P63" s="4"/>
    </row>
    <row r="64" spans="1:17" ht="12" customHeight="1" x14ac:dyDescent="0.2">
      <c r="A64" s="277" t="s">
        <v>141</v>
      </c>
      <c r="B64" s="278"/>
      <c r="C64" s="146"/>
      <c r="D64" s="13"/>
      <c r="E64" s="149">
        <v>10</v>
      </c>
      <c r="F64" s="57">
        <f t="shared" si="3"/>
        <v>0</v>
      </c>
      <c r="N64" s="4"/>
      <c r="P64" s="4"/>
    </row>
    <row r="65" spans="1:16" ht="12" customHeight="1" thickBot="1" x14ac:dyDescent="0.25">
      <c r="A65" s="283" t="s">
        <v>74</v>
      </c>
      <c r="B65" s="284"/>
      <c r="C65" s="150"/>
      <c r="E65" s="133">
        <v>100</v>
      </c>
      <c r="F65" s="67">
        <f t="shared" si="3"/>
        <v>0</v>
      </c>
      <c r="N65" s="4"/>
      <c r="P65" s="4"/>
    </row>
    <row r="66" spans="1:16" ht="12.75" thickBot="1" x14ac:dyDescent="0.25">
      <c r="A66" s="139"/>
      <c r="C66" s="151"/>
      <c r="E66" s="152" t="s">
        <v>75</v>
      </c>
      <c r="F66" s="153">
        <f>SUM(F53:F65)</f>
        <v>0</v>
      </c>
      <c r="N66" s="4"/>
      <c r="P66" s="4"/>
    </row>
    <row r="67" spans="1:16" ht="12.75" thickBot="1" x14ac:dyDescent="0.25">
      <c r="A67" s="139"/>
      <c r="C67" s="151"/>
      <c r="D67" s="33" t="s">
        <v>76</v>
      </c>
      <c r="E67" s="140">
        <v>0.3</v>
      </c>
      <c r="F67" s="154">
        <f>ROUNDUP((F66)*E67,0)</f>
        <v>0</v>
      </c>
      <c r="N67" s="4"/>
      <c r="P67" s="4"/>
    </row>
    <row r="68" spans="1:16" ht="12.75" thickBot="1" x14ac:dyDescent="0.25">
      <c r="A68" s="139"/>
      <c r="C68" s="151"/>
      <c r="E68" s="155" t="s">
        <v>77</v>
      </c>
      <c r="F68" s="156">
        <f>SUM(F66:F67)</f>
        <v>0</v>
      </c>
      <c r="N68" s="4"/>
      <c r="P68" s="4"/>
    </row>
    <row r="69" spans="1:16" ht="12.75" thickBot="1" x14ac:dyDescent="0.25">
      <c r="A69" s="157"/>
      <c r="B69" s="158"/>
      <c r="C69" s="17"/>
      <c r="D69" s="17"/>
      <c r="E69" s="159"/>
      <c r="F69" s="160"/>
      <c r="G69" s="17"/>
      <c r="H69" s="17"/>
      <c r="I69" s="17"/>
      <c r="J69" s="17"/>
      <c r="K69" s="17"/>
      <c r="L69" s="17"/>
      <c r="M69" s="19"/>
      <c r="N69" s="17"/>
      <c r="O69" s="17"/>
      <c r="P69" s="4"/>
    </row>
    <row r="70" spans="1:16" ht="12.75" thickBot="1" x14ac:dyDescent="0.25">
      <c r="A70" s="139"/>
      <c r="B70" s="151"/>
      <c r="F70" s="155"/>
      <c r="G70" s="161"/>
      <c r="N70" s="4"/>
      <c r="P70" s="4"/>
    </row>
    <row r="71" spans="1:16" ht="24.75" thickBot="1" x14ac:dyDescent="0.25">
      <c r="A71" s="30" t="s">
        <v>78</v>
      </c>
      <c r="B71" s="31"/>
      <c r="C71" s="135"/>
      <c r="D71" s="13"/>
      <c r="E71" s="162"/>
      <c r="F71" s="163"/>
      <c r="G71" s="164" t="s">
        <v>79</v>
      </c>
      <c r="H71" s="165" t="s">
        <v>80</v>
      </c>
      <c r="I71" s="37" t="s">
        <v>26</v>
      </c>
      <c r="M71" s="2"/>
      <c r="N71" s="4"/>
      <c r="P71" s="4"/>
    </row>
    <row r="72" spans="1:16" ht="12" customHeight="1" x14ac:dyDescent="0.2">
      <c r="A72" s="268" t="s">
        <v>81</v>
      </c>
      <c r="B72" s="269"/>
      <c r="C72" s="166"/>
      <c r="D72" s="13"/>
      <c r="E72" s="285" t="s">
        <v>82</v>
      </c>
      <c r="F72" s="286"/>
      <c r="G72" s="167">
        <f>IF((C72-C73)&lt;=150000,(C72-C73),150000)</f>
        <v>0</v>
      </c>
      <c r="H72" s="168">
        <v>0.1</v>
      </c>
      <c r="I72" s="49">
        <f>ROUNDUP(G72*H72,0)</f>
        <v>0</v>
      </c>
      <c r="M72" s="2"/>
      <c r="N72" s="4"/>
      <c r="P72" s="4"/>
    </row>
    <row r="73" spans="1:16" ht="12" customHeight="1" x14ac:dyDescent="0.2">
      <c r="A73" s="277" t="s">
        <v>83</v>
      </c>
      <c r="B73" s="278"/>
      <c r="C73" s="169"/>
      <c r="D73" s="13"/>
      <c r="E73" s="287" t="s">
        <v>84</v>
      </c>
      <c r="F73" s="288"/>
      <c r="G73" s="170">
        <f>IF((C72-C73)&lt;=150001,0,(IF((C72-C73)&lt;=300000,(C72-C73)-150000,150000)))</f>
        <v>0</v>
      </c>
      <c r="H73" s="171">
        <v>0.09</v>
      </c>
      <c r="I73" s="137">
        <f t="shared" ref="I73:I80" si="4">ROUNDUP(G73*H73,0)</f>
        <v>0</v>
      </c>
      <c r="M73" s="2"/>
      <c r="N73" s="4"/>
      <c r="P73" s="4"/>
    </row>
    <row r="74" spans="1:16" ht="12" customHeight="1" x14ac:dyDescent="0.2">
      <c r="A74" s="277" t="s">
        <v>85</v>
      </c>
      <c r="B74" s="278"/>
      <c r="C74" s="169"/>
      <c r="D74" s="13"/>
      <c r="E74" s="287" t="s">
        <v>86</v>
      </c>
      <c r="F74" s="288"/>
      <c r="G74" s="170">
        <f>IF((C72-C73)&lt;=300000,0,(IF((C72-C73)&lt;=600000,(C72-C73)-300000,300000)))</f>
        <v>0</v>
      </c>
      <c r="H74" s="171">
        <v>0.08</v>
      </c>
      <c r="I74" s="137">
        <f t="shared" si="4"/>
        <v>0</v>
      </c>
      <c r="M74" s="2"/>
      <c r="N74" s="4"/>
      <c r="P74" s="4"/>
    </row>
    <row r="75" spans="1:16" ht="12" customHeight="1" x14ac:dyDescent="0.2">
      <c r="A75" s="291" t="s">
        <v>87</v>
      </c>
      <c r="B75" s="292"/>
      <c r="C75" s="172">
        <f>B14</f>
        <v>0</v>
      </c>
      <c r="D75" s="13"/>
      <c r="E75" s="287" t="s">
        <v>88</v>
      </c>
      <c r="F75" s="288"/>
      <c r="G75" s="170">
        <f>IF((C72-C73)&lt;=600000,0,(IF((C72-C73)&lt;=1200000,(C72-C73)-600000,600000)))</f>
        <v>0</v>
      </c>
      <c r="H75" s="171">
        <v>7.0000000000000007E-2</v>
      </c>
      <c r="I75" s="137">
        <f t="shared" si="4"/>
        <v>0</v>
      </c>
      <c r="M75" s="2"/>
      <c r="N75" s="4"/>
      <c r="P75" s="4"/>
    </row>
    <row r="76" spans="1:16" ht="11.25" customHeight="1" thickBot="1" x14ac:dyDescent="0.25">
      <c r="A76" s="293" t="s">
        <v>89</v>
      </c>
      <c r="B76" s="294"/>
      <c r="C76" s="173">
        <f>B15</f>
        <v>0</v>
      </c>
      <c r="D76" s="13"/>
      <c r="E76" s="287" t="s">
        <v>90</v>
      </c>
      <c r="F76" s="288"/>
      <c r="G76" s="170">
        <f>IF((C72-C73)&lt;=1200000,0,(IF((C72-C73)&lt;=2400000,(C72-C73)-1200000,1200000)))</f>
        <v>0</v>
      </c>
      <c r="H76" s="174">
        <v>0.06</v>
      </c>
      <c r="I76" s="137">
        <f t="shared" si="4"/>
        <v>0</v>
      </c>
      <c r="M76" s="2"/>
      <c r="N76" s="4"/>
      <c r="P76" s="4"/>
    </row>
    <row r="77" spans="1:16" x14ac:dyDescent="0.2">
      <c r="D77" s="13"/>
      <c r="E77" s="287" t="s">
        <v>91</v>
      </c>
      <c r="F77" s="288"/>
      <c r="G77" s="170">
        <f>IF((C72-C73)&lt;=2400000,0,(IF((C72-C73)&lt;=4800000,(C72-C73)-2400000,2400000)))</f>
        <v>0</v>
      </c>
      <c r="H77" s="174">
        <v>0.05</v>
      </c>
      <c r="I77" s="137">
        <f t="shared" si="4"/>
        <v>0</v>
      </c>
      <c r="M77" s="2"/>
      <c r="N77" s="4"/>
      <c r="P77" s="4"/>
    </row>
    <row r="78" spans="1:16" x14ac:dyDescent="0.2">
      <c r="D78" s="13"/>
      <c r="E78" s="287" t="s">
        <v>92</v>
      </c>
      <c r="F78" s="288"/>
      <c r="G78" s="170">
        <f>IF((C72-C73)&lt;=4800000,0,(IF((C72-C73)&gt;4800000,(C72-C73)-4800000,0)))</f>
        <v>0</v>
      </c>
      <c r="H78" s="171">
        <v>0.04</v>
      </c>
      <c r="I78" s="137">
        <f t="shared" si="4"/>
        <v>0</v>
      </c>
      <c r="M78" s="2"/>
      <c r="N78" s="4"/>
      <c r="P78" s="4"/>
    </row>
    <row r="79" spans="1:16" x14ac:dyDescent="0.2">
      <c r="D79" s="13"/>
      <c r="E79" s="295" t="s">
        <v>93</v>
      </c>
      <c r="F79" s="296"/>
      <c r="G79" s="175">
        <f>C73</f>
        <v>0</v>
      </c>
      <c r="H79" s="176">
        <v>0.03</v>
      </c>
      <c r="I79" s="177">
        <f t="shared" si="4"/>
        <v>0</v>
      </c>
      <c r="M79" s="2"/>
      <c r="N79" s="4"/>
      <c r="P79" s="4"/>
    </row>
    <row r="80" spans="1:16" ht="12.75" thickBot="1" x14ac:dyDescent="0.25">
      <c r="E80" s="297" t="s">
        <v>94</v>
      </c>
      <c r="F80" s="298"/>
      <c r="G80" s="178">
        <f>C74</f>
        <v>0</v>
      </c>
      <c r="H80" s="179">
        <v>0.02</v>
      </c>
      <c r="I80" s="138">
        <f t="shared" si="4"/>
        <v>0</v>
      </c>
      <c r="M80" s="2"/>
      <c r="N80" s="4"/>
      <c r="P80" s="4"/>
    </row>
    <row r="81" spans="1:16" ht="12.75" thickBot="1" x14ac:dyDescent="0.25">
      <c r="E81" s="180"/>
      <c r="F81" s="181"/>
      <c r="G81" s="182"/>
      <c r="H81" s="181" t="s">
        <v>95</v>
      </c>
      <c r="I81" s="183">
        <f>SUM(I72:I80)</f>
        <v>0</v>
      </c>
      <c r="K81" s="184"/>
      <c r="M81" s="2"/>
      <c r="N81" s="4"/>
      <c r="P81" s="4"/>
    </row>
    <row r="82" spans="1:16" x14ac:dyDescent="0.2">
      <c r="E82" s="180"/>
      <c r="F82" s="181"/>
      <c r="G82" s="182"/>
      <c r="H82" s="181"/>
      <c r="I82" s="185"/>
      <c r="M82" s="2"/>
      <c r="N82" s="4"/>
      <c r="P82" s="4"/>
    </row>
    <row r="83" spans="1:16" ht="12.75" thickBot="1" x14ac:dyDescent="0.25">
      <c r="F83" s="1" t="s">
        <v>96</v>
      </c>
      <c r="G83" s="184"/>
      <c r="H83" s="181"/>
      <c r="I83" s="184"/>
      <c r="M83" s="2"/>
      <c r="N83" s="4"/>
      <c r="P83" s="4"/>
    </row>
    <row r="84" spans="1:16" ht="12" customHeight="1" x14ac:dyDescent="0.2">
      <c r="E84" s="186"/>
      <c r="F84" s="299" t="s">
        <v>97</v>
      </c>
      <c r="G84" s="289" t="s">
        <v>98</v>
      </c>
      <c r="M84" s="2"/>
      <c r="N84" s="4"/>
      <c r="P84" s="4"/>
    </row>
    <row r="85" spans="1:16" ht="12.75" thickBot="1" x14ac:dyDescent="0.25">
      <c r="E85" s="186"/>
      <c r="F85" s="300"/>
      <c r="G85" s="290"/>
      <c r="H85" s="186"/>
      <c r="I85" s="186"/>
      <c r="M85" s="2"/>
      <c r="N85" s="4"/>
      <c r="P85" s="4"/>
    </row>
    <row r="86" spans="1:16" x14ac:dyDescent="0.2">
      <c r="E86" s="187" t="s">
        <v>99</v>
      </c>
      <c r="F86" s="188">
        <v>0.1</v>
      </c>
      <c r="G86" s="189">
        <f>ROUNDUP(C75*F86,0)</f>
        <v>0</v>
      </c>
      <c r="H86" s="186"/>
      <c r="I86" s="186"/>
      <c r="M86" s="2"/>
      <c r="N86" s="4"/>
      <c r="P86" s="4"/>
    </row>
    <row r="87" spans="1:16" ht="12.75" thickBot="1" x14ac:dyDescent="0.25">
      <c r="E87" s="190" t="s">
        <v>100</v>
      </c>
      <c r="F87" s="191">
        <v>0.05</v>
      </c>
      <c r="G87" s="192">
        <f>ROUNDUP(C76*F87,0)</f>
        <v>0</v>
      </c>
      <c r="H87" s="186"/>
      <c r="I87" s="186"/>
      <c r="M87" s="2"/>
      <c r="N87" s="4"/>
      <c r="P87" s="4"/>
    </row>
    <row r="88" spans="1:16" s="13" customFormat="1" ht="12.75" thickBot="1" x14ac:dyDescent="0.25">
      <c r="E88" s="193"/>
      <c r="F88" s="181" t="s">
        <v>101</v>
      </c>
      <c r="G88" s="194">
        <f>SUM(G86:G87)</f>
        <v>0</v>
      </c>
      <c r="H88" s="186"/>
      <c r="I88" s="186"/>
      <c r="N88" s="8"/>
      <c r="O88" s="8"/>
      <c r="P88" s="8"/>
    </row>
    <row r="89" spans="1:16" s="13" customFormat="1" x14ac:dyDescent="0.2">
      <c r="E89" s="193"/>
      <c r="F89" s="181"/>
      <c r="G89" s="195"/>
      <c r="H89" s="186"/>
      <c r="I89" s="186"/>
      <c r="N89" s="8"/>
      <c r="O89" s="8"/>
      <c r="P89" s="8"/>
    </row>
    <row r="90" spans="1:16" ht="12.75" thickBot="1" x14ac:dyDescent="0.25">
      <c r="A90" s="13"/>
      <c r="B90" s="13"/>
      <c r="C90" s="13"/>
      <c r="E90" s="196"/>
      <c r="F90" s="197" t="s">
        <v>102</v>
      </c>
      <c r="G90" s="198"/>
      <c r="H90" s="199"/>
      <c r="I90" s="199"/>
      <c r="M90" s="2"/>
      <c r="N90" s="4"/>
      <c r="P90" s="4"/>
    </row>
    <row r="91" spans="1:16" ht="12.75" customHeight="1" x14ac:dyDescent="0.2">
      <c r="E91" s="196"/>
      <c r="F91" s="305" t="s">
        <v>103</v>
      </c>
      <c r="G91" s="313" t="s">
        <v>98</v>
      </c>
      <c r="H91" s="301" t="s">
        <v>104</v>
      </c>
      <c r="I91" s="303" t="s">
        <v>26</v>
      </c>
      <c r="M91" s="2"/>
      <c r="N91" s="4"/>
      <c r="P91" s="4"/>
    </row>
    <row r="92" spans="1:16" ht="12.75" customHeight="1" thickBot="1" x14ac:dyDescent="0.25">
      <c r="E92" s="196"/>
      <c r="F92" s="306"/>
      <c r="G92" s="314"/>
      <c r="H92" s="302"/>
      <c r="I92" s="304"/>
      <c r="M92" s="2"/>
      <c r="N92" s="4"/>
      <c r="P92" s="4"/>
    </row>
    <row r="93" spans="1:16" x14ac:dyDescent="0.2">
      <c r="D93" s="285" t="s">
        <v>105</v>
      </c>
      <c r="E93" s="286"/>
      <c r="F93" s="93">
        <v>0.45</v>
      </c>
      <c r="G93" s="200">
        <f>$G$88*F93</f>
        <v>0</v>
      </c>
      <c r="H93" s="46">
        <v>25</v>
      </c>
      <c r="I93" s="201">
        <f>ROUNDUP(H93*G93,0)</f>
        <v>0</v>
      </c>
      <c r="M93" s="2"/>
      <c r="N93" s="4"/>
      <c r="P93" s="4"/>
    </row>
    <row r="94" spans="1:16" x14ac:dyDescent="0.2">
      <c r="D94" s="287" t="s">
        <v>106</v>
      </c>
      <c r="E94" s="288"/>
      <c r="F94" s="100">
        <v>0.25</v>
      </c>
      <c r="G94" s="202">
        <f>$G$88*F94</f>
        <v>0</v>
      </c>
      <c r="H94" s="14">
        <v>35</v>
      </c>
      <c r="I94" s="203">
        <f>ROUNDUP(H94*G94,0)</f>
        <v>0</v>
      </c>
      <c r="M94" s="2"/>
      <c r="N94" s="4"/>
      <c r="P94" s="4"/>
    </row>
    <row r="95" spans="1:16" x14ac:dyDescent="0.2">
      <c r="D95" s="287" t="s">
        <v>107</v>
      </c>
      <c r="E95" s="288"/>
      <c r="F95" s="100">
        <v>0.2</v>
      </c>
      <c r="G95" s="202">
        <f>$G$88*F95</f>
        <v>0</v>
      </c>
      <c r="H95" s="14">
        <v>35</v>
      </c>
      <c r="I95" s="203">
        <f>ROUNDUP(H95*G95,0)</f>
        <v>0</v>
      </c>
      <c r="M95" s="2"/>
      <c r="N95" s="4"/>
      <c r="P95" s="4"/>
    </row>
    <row r="96" spans="1:16" ht="12.75" thickBot="1" x14ac:dyDescent="0.25">
      <c r="D96" s="307" t="s">
        <v>108</v>
      </c>
      <c r="E96" s="308"/>
      <c r="F96" s="106">
        <v>0.1</v>
      </c>
      <c r="G96" s="204">
        <f>$G$88*F96</f>
        <v>0</v>
      </c>
      <c r="H96" s="64">
        <v>35</v>
      </c>
      <c r="I96" s="205">
        <f>ROUNDUP(H96*G96,0)</f>
        <v>0</v>
      </c>
      <c r="M96" s="2"/>
      <c r="N96" s="4"/>
      <c r="P96" s="4"/>
    </row>
    <row r="97" spans="1:16" ht="12.75" thickBot="1" x14ac:dyDescent="0.25">
      <c r="E97" s="180"/>
      <c r="F97" s="181"/>
      <c r="G97" s="198"/>
      <c r="H97" s="181" t="s">
        <v>109</v>
      </c>
      <c r="I97" s="194">
        <f>SUM(I93:I96)</f>
        <v>0</v>
      </c>
      <c r="M97" s="2"/>
      <c r="N97" s="4"/>
      <c r="P97" s="4"/>
    </row>
    <row r="98" spans="1:16" x14ac:dyDescent="0.2">
      <c r="E98" s="180"/>
      <c r="F98" s="181"/>
      <c r="G98" s="198"/>
      <c r="H98" s="181"/>
      <c r="I98" s="198"/>
      <c r="M98" s="2"/>
      <c r="N98" s="4"/>
      <c r="P98" s="4"/>
    </row>
    <row r="99" spans="1:16" ht="12.75" thickBot="1" x14ac:dyDescent="0.25">
      <c r="F99" s="181"/>
      <c r="G99" s="197" t="s">
        <v>110</v>
      </c>
      <c r="H99" s="181"/>
      <c r="I99" s="181"/>
      <c r="M99" s="2"/>
      <c r="N99" s="4"/>
      <c r="P99" s="4"/>
    </row>
    <row r="100" spans="1:16" ht="12.75" thickBot="1" x14ac:dyDescent="0.25">
      <c r="F100" s="181"/>
      <c r="G100" s="181"/>
      <c r="H100" s="181" t="s">
        <v>111</v>
      </c>
      <c r="I100" s="206">
        <f>I97+I81</f>
        <v>0</v>
      </c>
      <c r="M100" s="2"/>
      <c r="N100" s="4"/>
      <c r="P100" s="4"/>
    </row>
    <row r="101" spans="1:16" ht="12.75" thickBot="1" x14ac:dyDescent="0.25">
      <c r="E101" s="180"/>
      <c r="F101" s="181"/>
      <c r="G101" s="163" t="s">
        <v>112</v>
      </c>
      <c r="H101" s="207">
        <v>0.125</v>
      </c>
      <c r="I101" s="208">
        <f>ROUNDUP(I100*H101,0)</f>
        <v>0</v>
      </c>
      <c r="M101" s="2"/>
      <c r="N101" s="4"/>
      <c r="P101" s="4"/>
    </row>
    <row r="102" spans="1:16" ht="12.75" thickBot="1" x14ac:dyDescent="0.25">
      <c r="E102" s="180"/>
      <c r="F102" s="181"/>
      <c r="G102" s="181"/>
      <c r="H102" s="163" t="s">
        <v>113</v>
      </c>
      <c r="I102" s="209">
        <f>SUM(I100:I101)</f>
        <v>0</v>
      </c>
      <c r="M102" s="2"/>
      <c r="N102" s="4"/>
      <c r="P102" s="4"/>
    </row>
    <row r="103" spans="1:16" x14ac:dyDescent="0.2">
      <c r="E103" s="180"/>
      <c r="F103" s="181"/>
      <c r="G103" s="181"/>
      <c r="H103" s="163"/>
      <c r="I103" s="210"/>
      <c r="M103" s="2"/>
      <c r="N103" s="4"/>
      <c r="P103" s="4"/>
    </row>
    <row r="104" spans="1:16" ht="12.75" thickBot="1" x14ac:dyDescent="0.25">
      <c r="A104" s="17"/>
      <c r="B104" s="17"/>
      <c r="C104" s="17"/>
      <c r="D104" s="17"/>
      <c r="E104" s="211"/>
      <c r="F104" s="212"/>
      <c r="G104" s="212"/>
      <c r="H104" s="213"/>
      <c r="I104" s="214"/>
      <c r="J104" s="17"/>
      <c r="K104" s="17"/>
      <c r="L104" s="17"/>
      <c r="M104" s="17"/>
      <c r="N104" s="17"/>
      <c r="O104" s="17"/>
      <c r="P104" s="4"/>
    </row>
    <row r="105" spans="1:16" ht="12.75" customHeight="1" thickBo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20"/>
      <c r="N105" s="4"/>
      <c r="P105" s="4"/>
    </row>
    <row r="106" spans="1:16" ht="12.75" customHeight="1" x14ac:dyDescent="0.25">
      <c r="A106" s="21" t="s">
        <v>114</v>
      </c>
      <c r="B106" s="215"/>
      <c r="C106" s="215"/>
      <c r="D106" s="216"/>
      <c r="E106" s="217"/>
      <c r="F106" s="218"/>
      <c r="G106" s="218"/>
      <c r="H106" s="218"/>
      <c r="I106" s="218"/>
      <c r="J106" s="218"/>
      <c r="K106" s="218"/>
      <c r="L106" s="218"/>
      <c r="N106" s="4"/>
      <c r="P106" s="4"/>
    </row>
    <row r="107" spans="1:16" ht="12.75" customHeight="1" x14ac:dyDescent="0.25">
      <c r="A107" s="309" t="s">
        <v>115</v>
      </c>
      <c r="B107" s="310"/>
      <c r="C107" s="310"/>
      <c r="D107" s="172">
        <f>B14</f>
        <v>0</v>
      </c>
      <c r="E107" s="8"/>
      <c r="F107" s="218"/>
      <c r="G107" s="218"/>
      <c r="H107" s="218"/>
      <c r="I107" s="218"/>
      <c r="J107" s="218"/>
      <c r="K107" s="218"/>
      <c r="L107" s="218"/>
      <c r="N107" s="4"/>
      <c r="P107" s="4"/>
    </row>
    <row r="108" spans="1:16" s="13" customFormat="1" ht="12.75" customHeight="1" thickBot="1" x14ac:dyDescent="0.3">
      <c r="A108" s="297" t="s">
        <v>116</v>
      </c>
      <c r="B108" s="298"/>
      <c r="C108" s="298"/>
      <c r="D108" s="219">
        <v>3</v>
      </c>
      <c r="E108" s="8"/>
      <c r="F108" s="220"/>
      <c r="G108" s="220"/>
      <c r="H108" s="220"/>
      <c r="I108" s="220"/>
      <c r="J108" s="220"/>
      <c r="K108" s="220"/>
      <c r="L108" s="220"/>
      <c r="M108" s="221"/>
      <c r="N108" s="8"/>
      <c r="O108" s="8"/>
      <c r="P108" s="8"/>
    </row>
    <row r="109" spans="1:16" ht="12.75" customHeight="1" thickBot="1" x14ac:dyDescent="0.3">
      <c r="A109" s="218"/>
      <c r="B109" s="218"/>
      <c r="C109" s="33" t="s">
        <v>117</v>
      </c>
      <c r="D109" s="113">
        <f>D107*D108</f>
        <v>0</v>
      </c>
      <c r="F109" s="218"/>
      <c r="G109" s="218"/>
      <c r="H109" s="218"/>
      <c r="I109" s="218"/>
      <c r="J109" s="218"/>
      <c r="K109" s="218"/>
      <c r="L109" s="218"/>
      <c r="N109" s="4"/>
      <c r="P109" s="4"/>
    </row>
    <row r="110" spans="1:16" ht="12.75" customHeight="1" thickBot="1" x14ac:dyDescent="0.3">
      <c r="A110" s="222"/>
      <c r="B110" s="222"/>
      <c r="C110" s="222"/>
      <c r="D110" s="222"/>
      <c r="E110" s="222"/>
      <c r="F110" s="222"/>
      <c r="G110" s="222"/>
      <c r="H110" s="222"/>
      <c r="I110" s="222"/>
      <c r="J110" s="222"/>
      <c r="K110" s="222"/>
      <c r="L110" s="222"/>
      <c r="M110" s="19"/>
      <c r="N110" s="17"/>
      <c r="O110" s="17"/>
      <c r="P110" s="4"/>
    </row>
    <row r="111" spans="1:16" ht="12.75" customHeight="1" x14ac:dyDescent="0.25">
      <c r="A111" s="223"/>
      <c r="B111" s="223"/>
      <c r="C111" s="223"/>
      <c r="D111" s="223"/>
      <c r="E111" s="223"/>
      <c r="F111" s="223"/>
      <c r="G111" s="223"/>
      <c r="H111" s="223"/>
      <c r="I111" s="223"/>
      <c r="J111" s="223"/>
      <c r="K111" s="223"/>
      <c r="L111" s="223"/>
      <c r="M111" s="127"/>
      <c r="N111" s="70"/>
      <c r="P111" s="4"/>
    </row>
    <row r="112" spans="1:16" ht="12.75" customHeight="1" x14ac:dyDescent="0.25">
      <c r="A112" s="229"/>
      <c r="B112" s="229"/>
      <c r="C112" s="229"/>
      <c r="D112" s="229"/>
      <c r="E112" s="229"/>
      <c r="F112" s="229"/>
      <c r="G112" s="229"/>
      <c r="H112" s="229"/>
      <c r="I112" s="229"/>
      <c r="J112" s="229"/>
      <c r="K112" s="229"/>
      <c r="L112" s="229"/>
      <c r="M112" s="20"/>
      <c r="N112" s="4"/>
      <c r="P112" s="4"/>
    </row>
    <row r="113" spans="1:16" ht="16.5" customHeight="1" thickBot="1" x14ac:dyDescent="0.25">
      <c r="A113" s="311" t="s">
        <v>118</v>
      </c>
      <c r="B113" s="312"/>
      <c r="C113" s="312"/>
      <c r="D113" s="312"/>
      <c r="E113" s="312"/>
      <c r="F113" s="4"/>
      <c r="G113" s="4"/>
      <c r="H113" s="4"/>
      <c r="I113" s="4"/>
      <c r="J113" s="4"/>
      <c r="K113" s="4"/>
      <c r="L113" s="4"/>
      <c r="M113" s="20"/>
      <c r="N113" s="4"/>
      <c r="P113" s="4"/>
    </row>
    <row r="114" spans="1:16" ht="16.5" customHeight="1" thickBot="1" x14ac:dyDescent="0.25">
      <c r="A114" s="249" t="s">
        <v>119</v>
      </c>
      <c r="B114" s="250" t="s">
        <v>120</v>
      </c>
      <c r="C114" s="250" t="s">
        <v>121</v>
      </c>
      <c r="D114" s="251" t="s">
        <v>122</v>
      </c>
      <c r="E114" s="252" t="s">
        <v>123</v>
      </c>
      <c r="F114" s="4"/>
      <c r="G114" s="4"/>
      <c r="H114" s="4"/>
      <c r="I114" s="4"/>
      <c r="J114" s="4"/>
      <c r="K114" s="4"/>
      <c r="L114" s="4"/>
      <c r="M114" s="4"/>
      <c r="N114" s="20"/>
      <c r="P114" s="4"/>
    </row>
    <row r="115" spans="1:16" ht="16.5" customHeight="1" x14ac:dyDescent="0.2">
      <c r="A115" s="234" t="s">
        <v>124</v>
      </c>
      <c r="B115" s="237">
        <f>J29</f>
        <v>0</v>
      </c>
      <c r="C115" s="238"/>
      <c r="D115" s="239">
        <f>C115-B115</f>
        <v>0</v>
      </c>
      <c r="E115" s="224" t="s">
        <v>125</v>
      </c>
      <c r="F115" s="4"/>
      <c r="G115" s="4"/>
      <c r="H115" s="4"/>
      <c r="I115" s="4"/>
      <c r="J115" s="4"/>
      <c r="K115" s="4"/>
      <c r="L115" s="4"/>
      <c r="M115" s="4"/>
      <c r="N115" s="20"/>
      <c r="P115" s="4"/>
    </row>
    <row r="116" spans="1:16" ht="16.5" customHeight="1" x14ac:dyDescent="0.2">
      <c r="A116" s="235" t="s">
        <v>126</v>
      </c>
      <c r="B116" s="232">
        <f>N42</f>
        <v>0</v>
      </c>
      <c r="C116" s="240"/>
      <c r="D116" s="233">
        <f t="shared" ref="D116:D121" si="5">C116-B116</f>
        <v>0</v>
      </c>
      <c r="E116" s="225" t="s">
        <v>127</v>
      </c>
      <c r="F116" s="4"/>
      <c r="G116" s="4"/>
      <c r="H116" s="4"/>
      <c r="I116" s="4"/>
      <c r="J116" s="4"/>
      <c r="K116" s="4"/>
      <c r="L116" s="4"/>
      <c r="M116" s="4"/>
      <c r="N116" s="20"/>
      <c r="P116" s="4"/>
    </row>
    <row r="117" spans="1:16" ht="16.5" customHeight="1" x14ac:dyDescent="0.2">
      <c r="A117" s="235" t="s">
        <v>128</v>
      </c>
      <c r="B117" s="232">
        <f>G46</f>
        <v>0</v>
      </c>
      <c r="C117" s="240"/>
      <c r="D117" s="233">
        <f t="shared" si="5"/>
        <v>0</v>
      </c>
      <c r="E117" s="225" t="s">
        <v>129</v>
      </c>
      <c r="F117" s="4"/>
      <c r="G117" s="4"/>
      <c r="H117" s="4"/>
      <c r="I117" s="4"/>
      <c r="J117" s="4"/>
      <c r="K117" s="4"/>
      <c r="L117" s="4"/>
      <c r="M117" s="4"/>
      <c r="N117" s="20"/>
      <c r="P117" s="4"/>
    </row>
    <row r="118" spans="1:16" ht="16.5" customHeight="1" x14ac:dyDescent="0.2">
      <c r="A118" s="253" t="s">
        <v>130</v>
      </c>
      <c r="B118" s="241" t="s">
        <v>139</v>
      </c>
      <c r="C118" s="254"/>
      <c r="D118" s="242">
        <v>0</v>
      </c>
      <c r="E118" s="255" t="s">
        <v>131</v>
      </c>
      <c r="F118" s="4"/>
      <c r="G118" s="4"/>
      <c r="H118" s="4"/>
      <c r="I118" s="4"/>
      <c r="J118" s="4"/>
      <c r="K118" s="4"/>
      <c r="L118" s="4"/>
      <c r="M118" s="4"/>
      <c r="N118" s="20"/>
      <c r="P118" s="4"/>
    </row>
    <row r="119" spans="1:16" ht="16.5" customHeight="1" x14ac:dyDescent="0.2">
      <c r="A119" s="235" t="s">
        <v>132</v>
      </c>
      <c r="B119" s="232">
        <f>F68</f>
        <v>0</v>
      </c>
      <c r="C119" s="240"/>
      <c r="D119" s="233">
        <f t="shared" si="5"/>
        <v>0</v>
      </c>
      <c r="E119" s="225" t="s">
        <v>133</v>
      </c>
      <c r="F119" s="4"/>
      <c r="G119" s="4"/>
      <c r="H119" s="4"/>
      <c r="I119" s="4"/>
      <c r="J119" s="4"/>
      <c r="K119" s="4"/>
      <c r="L119" s="4"/>
      <c r="M119" s="4"/>
      <c r="N119" s="20"/>
      <c r="P119" s="4"/>
    </row>
    <row r="120" spans="1:16" ht="16.5" customHeight="1" x14ac:dyDescent="0.2">
      <c r="A120" s="235" t="s">
        <v>134</v>
      </c>
      <c r="B120" s="232">
        <f>I102</f>
        <v>0</v>
      </c>
      <c r="C120" s="240"/>
      <c r="D120" s="233">
        <f t="shared" si="5"/>
        <v>0</v>
      </c>
      <c r="E120" s="225" t="s">
        <v>135</v>
      </c>
      <c r="F120" s="4"/>
      <c r="G120" s="4"/>
      <c r="H120" s="4"/>
      <c r="I120" s="4"/>
      <c r="J120" s="4"/>
      <c r="K120" s="4"/>
      <c r="L120" s="4"/>
      <c r="M120" s="4"/>
      <c r="N120" s="20"/>
      <c r="P120" s="4"/>
    </row>
    <row r="121" spans="1:16" ht="16.5" customHeight="1" thickBot="1" x14ac:dyDescent="0.25">
      <c r="A121" s="236" t="s">
        <v>136</v>
      </c>
      <c r="B121" s="243">
        <f>D109</f>
        <v>0</v>
      </c>
      <c r="C121" s="244"/>
      <c r="D121" s="245">
        <f t="shared" si="5"/>
        <v>0</v>
      </c>
      <c r="E121" s="226" t="s">
        <v>137</v>
      </c>
      <c r="F121" s="4"/>
      <c r="G121" s="4"/>
      <c r="H121" s="4"/>
      <c r="I121" s="4"/>
      <c r="J121" s="4"/>
      <c r="K121" s="4"/>
      <c r="L121" s="4"/>
      <c r="M121" s="4"/>
      <c r="N121" s="20"/>
      <c r="P121" s="4"/>
    </row>
    <row r="122" spans="1:16" ht="16.5" customHeight="1" thickBot="1" x14ac:dyDescent="0.25">
      <c r="A122" s="82" t="s">
        <v>138</v>
      </c>
      <c r="B122" s="246">
        <f>SUM(B115:B121)</f>
        <v>0</v>
      </c>
      <c r="C122" s="247">
        <f>SUM(C115:C121)</f>
        <v>0</v>
      </c>
      <c r="D122" s="248">
        <f>SUM(D115:D121)</f>
        <v>0</v>
      </c>
      <c r="E122" s="231"/>
      <c r="F122" s="4"/>
      <c r="G122" s="4"/>
      <c r="H122" s="4"/>
      <c r="I122" s="4"/>
      <c r="J122" s="4"/>
      <c r="K122" s="4"/>
      <c r="L122" s="4"/>
      <c r="M122" s="20"/>
      <c r="N122" s="4"/>
      <c r="P122" s="4"/>
    </row>
    <row r="123" spans="1:16" x14ac:dyDescent="0.2">
      <c r="A123" s="82"/>
      <c r="B123" s="230"/>
      <c r="C123" s="230"/>
      <c r="D123" s="230"/>
      <c r="E123" s="4"/>
      <c r="F123" s="4"/>
      <c r="G123" s="4"/>
      <c r="H123" s="4"/>
      <c r="I123" s="4"/>
      <c r="J123" s="4"/>
      <c r="K123" s="4"/>
      <c r="L123" s="4"/>
      <c r="M123" s="20"/>
      <c r="N123" s="4"/>
      <c r="P123" s="4"/>
    </row>
    <row r="124" spans="1:16" ht="12.75" thickBot="1" x14ac:dyDescent="0.25">
      <c r="A124" s="17"/>
      <c r="B124" s="22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9"/>
      <c r="N124" s="17"/>
      <c r="O124" s="17"/>
      <c r="P124" s="4"/>
    </row>
    <row r="125" spans="1:16" x14ac:dyDescent="0.2">
      <c r="B125" s="228"/>
    </row>
    <row r="126" spans="1:16" x14ac:dyDescent="0.2">
      <c r="B126" s="228"/>
    </row>
    <row r="127" spans="1:16" x14ac:dyDescent="0.2">
      <c r="E127" s="2" t="s">
        <v>135</v>
      </c>
    </row>
  </sheetData>
  <sheetProtection algorithmName="SHA-512" hashValue="SO2vi+uDZfCM221Yqk/RXIjiPdraBAU1vo8iU/jOe28tEldFmMBaoyLYKaeU4RjrkCQPI3J/wy7AgGlwNuEmDg==" saltValue="MmZSu9EpLFcxWAWXXusZjg==" spinCount="100000" sheet="1" objects="1" scenarios="1" selectLockedCells="1"/>
  <mergeCells count="48">
    <mergeCell ref="D96:E96"/>
    <mergeCell ref="A107:C107"/>
    <mergeCell ref="A108:C108"/>
    <mergeCell ref="A113:E113"/>
    <mergeCell ref="G91:G92"/>
    <mergeCell ref="H91:H92"/>
    <mergeCell ref="I91:I92"/>
    <mergeCell ref="D93:E93"/>
    <mergeCell ref="D95:E95"/>
    <mergeCell ref="D94:E94"/>
    <mergeCell ref="F91:F92"/>
    <mergeCell ref="G84:G85"/>
    <mergeCell ref="A74:B74"/>
    <mergeCell ref="E74:F74"/>
    <mergeCell ref="A75:B75"/>
    <mergeCell ref="E75:F75"/>
    <mergeCell ref="A76:B76"/>
    <mergeCell ref="E76:F76"/>
    <mergeCell ref="E77:F77"/>
    <mergeCell ref="E78:F78"/>
    <mergeCell ref="E79:F79"/>
    <mergeCell ref="E80:F80"/>
    <mergeCell ref="F84:F85"/>
    <mergeCell ref="A64:B64"/>
    <mergeCell ref="A65:B65"/>
    <mergeCell ref="A72:B72"/>
    <mergeCell ref="E72:F72"/>
    <mergeCell ref="A73:B73"/>
    <mergeCell ref="E73:F73"/>
    <mergeCell ref="A51:C51"/>
    <mergeCell ref="A63:B63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47:C47"/>
    <mergeCell ref="A4:B4"/>
    <mergeCell ref="C4:E4"/>
    <mergeCell ref="A5:B5"/>
    <mergeCell ref="A45:D45"/>
    <mergeCell ref="A46:C46"/>
  </mergeCells>
  <printOptions horizontalCentered="1"/>
  <pageMargins left="0.6" right="0.6" top="0.8" bottom="0.6" header="0.3" footer="0.25"/>
  <pageSetup scale="90" fitToHeight="0" orientation="landscape" horizontalDpi="300" verticalDpi="300" r:id="rId1"/>
  <headerFooter>
    <oddFooter>&amp;L&amp;10THEC - Space Allocation Guidelines - Community College&amp;R&amp;10Page &amp;P of &amp;N</oddFooter>
  </headerFooter>
  <rowBreaks count="2" manualBreakCount="2">
    <brk id="43" max="14" man="1"/>
    <brk id="88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CC</vt:lpstr>
      <vt:lpstr>CC!_Hlk224121177</vt:lpstr>
      <vt:lpstr>CC!Print_Area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THEC</dc:creator>
  <cp:lastModifiedBy>Diane Uhler</cp:lastModifiedBy>
  <cp:lastPrinted>2018-02-28T03:30:10Z</cp:lastPrinted>
  <dcterms:created xsi:type="dcterms:W3CDTF">2017-05-25T17:49:00Z</dcterms:created>
  <dcterms:modified xsi:type="dcterms:W3CDTF">2018-03-12T16:12:39Z</dcterms:modified>
</cp:coreProperties>
</file>